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2" activeTab="4"/>
  </bookViews>
  <sheets>
    <sheet name="Прил 4" sheetId="1" r:id="rId1"/>
    <sheet name="Прилож 5" sheetId="2" r:id="rId2"/>
    <sheet name="6" sheetId="3" r:id="rId3"/>
    <sheet name="Муниц программы" sheetId="4" r:id="rId4"/>
    <sheet name="Прил 12" sheetId="5" r:id="rId5"/>
  </sheets>
  <definedNames>
    <definedName name="_xlnm.Print_Titles" localSheetId="2">'6'!$10:$12</definedName>
    <definedName name="_xlnm.Print_Titles" localSheetId="1">'Прилож 5'!$10:$12</definedName>
    <definedName name="_xlnm.Print_Area" localSheetId="2">'6'!$A$1:$I$138</definedName>
    <definedName name="_xlnm.Print_Area" localSheetId="0">'Прил 4'!$A$1:$L$43</definedName>
    <definedName name="_xlnm.Print_Area" localSheetId="1">'Прилож 5'!$A$1:$H$137</definedName>
  </definedNames>
  <calcPr fullCalcOnLoad="1"/>
</workbook>
</file>

<file path=xl/sharedStrings.xml><?xml version="1.0" encoding="utf-8"?>
<sst xmlns="http://schemas.openxmlformats.org/spreadsheetml/2006/main" count="1032" uniqueCount="237">
  <si>
    <t>Наименование</t>
  </si>
  <si>
    <t>ВСЕГО</t>
  </si>
  <si>
    <t>Раздел</t>
  </si>
  <si>
    <t>01</t>
  </si>
  <si>
    <t>08</t>
  </si>
  <si>
    <t>Жилищно -коммунальное хозяйство</t>
  </si>
  <si>
    <t>Подраздел</t>
  </si>
  <si>
    <t>Целевая статья</t>
  </si>
  <si>
    <t>Вид расходов</t>
  </si>
  <si>
    <t>02</t>
  </si>
  <si>
    <t>03</t>
  </si>
  <si>
    <t>Жилищно-коммунальное хозяйство</t>
  </si>
  <si>
    <t>Коммунальное хозяйство</t>
  </si>
  <si>
    <t xml:space="preserve">  </t>
  </si>
  <si>
    <t>сумма</t>
  </si>
  <si>
    <t>1100</t>
  </si>
  <si>
    <t xml:space="preserve">             Функционирование высшего должностного лица субъекта Российской Федерации и муниципального образования</t>
  </si>
  <si>
    <t xml:space="preserve">             Функционирование Правительства Российской Федерации, высших  исполнительных органов государственной  власти субъектов Российской Федерации,  местных администраций</t>
  </si>
  <si>
    <t>по разделам и подразделам , целевым статьям и видам расходов</t>
  </si>
  <si>
    <t>500</t>
  </si>
  <si>
    <t>Функционирование   высшего должностного лица субъекта Российской Федерации и муниципального образования</t>
  </si>
  <si>
    <t>Образование</t>
  </si>
  <si>
    <t>0501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</si>
  <si>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</si>
  <si>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</si>
  <si>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07</t>
  </si>
  <si>
    <t>тыс. руб.</t>
  </si>
  <si>
    <t>05</t>
  </si>
  <si>
    <t>0707</t>
  </si>
  <si>
    <t>ВСЕГО РАСХОДОВ</t>
  </si>
  <si>
    <t xml:space="preserve">             Защита населения и территории от последствий чрезвычайных ситуаций  природного и техногенного характера, гражданская оборона</t>
  </si>
  <si>
    <t>0200</t>
  </si>
  <si>
    <t>Национальная оборона</t>
  </si>
  <si>
    <t>0203</t>
  </si>
  <si>
    <t xml:space="preserve">             Мобилизационная и вневойсковая  подготовка</t>
  </si>
  <si>
    <t>0503</t>
  </si>
  <si>
    <t>Благоустройство</t>
  </si>
  <si>
    <t xml:space="preserve">               Жилищное хозяйство</t>
  </si>
  <si>
    <t>Распределение ассигнований из  бюджета поселения</t>
  </si>
  <si>
    <t>Мобилизационная и вневойсковая подготовка</t>
  </si>
  <si>
    <t>0400</t>
  </si>
  <si>
    <t>год</t>
  </si>
  <si>
    <t xml:space="preserve">Культура </t>
  </si>
  <si>
    <t>04</t>
  </si>
  <si>
    <t>0500</t>
  </si>
  <si>
    <t>0502</t>
  </si>
  <si>
    <t>12</t>
  </si>
  <si>
    <t>0700</t>
  </si>
  <si>
    <t xml:space="preserve">               Молодежная политика и оздоровление детей</t>
  </si>
  <si>
    <t>0801</t>
  </si>
  <si>
    <t xml:space="preserve">               Культура     </t>
  </si>
  <si>
    <t>Общегосударственные вопросы</t>
  </si>
  <si>
    <t>0102</t>
  </si>
  <si>
    <t xml:space="preserve"> бюджета  поселения по разделам и подразделам </t>
  </si>
  <si>
    <t>код</t>
  </si>
  <si>
    <t>0100</t>
  </si>
  <si>
    <t>Другие общегосударственные вопросы</t>
  </si>
  <si>
    <t>Национальная экономика</t>
  </si>
  <si>
    <t>0104</t>
  </si>
  <si>
    <t>Молодежная политика и оздоровление детей</t>
  </si>
  <si>
    <t xml:space="preserve">               Коммунальное хозяйство </t>
  </si>
  <si>
    <t xml:space="preserve">функциональной классификации расходов бюджета  </t>
  </si>
  <si>
    <t xml:space="preserve">             Другие общегосударственные вопросы</t>
  </si>
  <si>
    <t xml:space="preserve">             Резервные фонды</t>
  </si>
  <si>
    <t xml:space="preserve">Национальная безопасность и правоохранительная деятельность </t>
  </si>
  <si>
    <t>0300</t>
  </si>
  <si>
    <t>Национальная  экономика</t>
  </si>
  <si>
    <t xml:space="preserve"> 0800</t>
  </si>
  <si>
    <t>Ведомство</t>
  </si>
  <si>
    <t>11</t>
  </si>
  <si>
    <t>Резервные фонды  местных администраций</t>
  </si>
  <si>
    <t>Распределение бюджетных ассигнований</t>
  </si>
  <si>
    <t>к решению  заседания Совета</t>
  </si>
  <si>
    <t>0309</t>
  </si>
  <si>
    <t>0701</t>
  </si>
  <si>
    <t>Дошкольное образование</t>
  </si>
  <si>
    <t>к решению  Совета Лемешкинского</t>
  </si>
  <si>
    <t>к решению Совета Лемешкинского сельского</t>
  </si>
  <si>
    <t>Приложение № 6</t>
  </si>
  <si>
    <t>Приложение № 8</t>
  </si>
  <si>
    <t>13</t>
  </si>
  <si>
    <t>Массовый спорт</t>
  </si>
  <si>
    <t>Средства массовой информации</t>
  </si>
  <si>
    <t>Другие вопросы в области средств массовой информации</t>
  </si>
  <si>
    <t xml:space="preserve">Культура, кинематография </t>
  </si>
  <si>
    <t>1102</t>
  </si>
  <si>
    <t>1200</t>
  </si>
  <si>
    <t>1204</t>
  </si>
  <si>
    <t>0111</t>
  </si>
  <si>
    <t>0113</t>
  </si>
  <si>
    <t>0409</t>
  </si>
  <si>
    <t>Дорожное хозяйство</t>
  </si>
  <si>
    <t xml:space="preserve">             Дорожное хозяйство</t>
  </si>
  <si>
    <t>Другие вопросы в области национальной экономики</t>
  </si>
  <si>
    <t>0412</t>
  </si>
  <si>
    <t>Сумма (тыс. руб.)</t>
  </si>
  <si>
    <t xml:space="preserve">Наименование </t>
  </si>
  <si>
    <t>0106</t>
  </si>
  <si>
    <t>Обеспечение деятельности финансовых, налоговых и таможенных органов и органов финансового надзора</t>
  </si>
  <si>
    <t>06</t>
  </si>
  <si>
    <t>Приложение № 4</t>
  </si>
  <si>
    <t>Приложение № 5</t>
  </si>
  <si>
    <t>Непрограммные направления обеспечения деятельности органов местного самоуправления сельского поселения</t>
  </si>
  <si>
    <t>Расходы на выплаты персоналу в целях обеспечения выполнения функций государственными (муниципальными) органами казёнными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</si>
  <si>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</si>
  <si>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</si>
  <si>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государственных (муниципальных) нужд</t>
  </si>
  <si>
    <t>200</t>
  </si>
  <si>
    <t>Непрограммные расходы органов местного самоуправления Руднянского муниципального района и поселений Руднянского муниципального района</t>
  </si>
  <si>
    <t>Межбюджетные трансферты</t>
  </si>
  <si>
    <t>Иные бюджетные ассигнования</t>
  </si>
  <si>
    <t>800</t>
  </si>
  <si>
    <t>Проведение выборов и референдумов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</si>
  <si>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</si>
  <si>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</si>
  <si>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 Физическая культура  и  спорт</t>
  </si>
  <si>
    <t>Муниципальные программы</t>
  </si>
  <si>
    <t>Капитальный ремонт, ремонт и содержание дорог общего пользования</t>
  </si>
  <si>
    <t>Сумма, тыс.руб.</t>
  </si>
  <si>
    <t>Состав источников</t>
  </si>
  <si>
    <t xml:space="preserve">Изменение остатков средств на счёте по учёту средств </t>
  </si>
  <si>
    <t>бюджета поселения</t>
  </si>
  <si>
    <t>Всего источников финансирования дефицита бюджета</t>
  </si>
  <si>
    <t>Администрация Лемешкинского сельского поселения вправе привлекать кредиты от других бюджетов бюджетной системы  Российской Федерации, кредитных организаций, по которым возникают долговые обязательства Лемешкинского сельского поселения.</t>
  </si>
  <si>
    <t>Культура,  кинематография</t>
  </si>
  <si>
    <t>0107</t>
  </si>
  <si>
    <t>9000000000</t>
  </si>
  <si>
    <t>9900000000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</si>
  <si>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</si>
  <si>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Другие вопросы в области культуры,  кинематографии, средств массовой информации</t>
  </si>
  <si>
    <t>6700000000</t>
  </si>
  <si>
    <t>6600000000</t>
  </si>
  <si>
    <t>1480000000</t>
  </si>
  <si>
    <t>Муниципальная программа "Устойчивое развитие сельских территорий Лемешкинского сельского поселения на 2014-2017 годы"</t>
  </si>
  <si>
    <t>1850000000</t>
  </si>
  <si>
    <t>Обеспечение деятельности органов местного самоуправления сельского поселения</t>
  </si>
  <si>
    <t>2019 год</t>
  </si>
  <si>
    <t>Программа муниципальных заимствований</t>
  </si>
  <si>
    <t>Муниципальная программа "Развитие территориального общественного самоуправления Лемешкинского сельского поселения на 2016-2018 годы"</t>
  </si>
  <si>
    <t>Модернизация жилищно-коммунального хозяйства</t>
  </si>
  <si>
    <t>Ведомственная целевая программа "Укрепление безопасности, законности и правопорядка на территории Лемешкинского сельского поселения" на 2017-2019 годы</t>
  </si>
  <si>
    <t>2020 год</t>
  </si>
  <si>
    <t>0505</t>
  </si>
  <si>
    <t xml:space="preserve">Муниципальная программа "Развитие транспортной системы и обеспечение безопасности дорожного движения в Лемешкинском сельском поселении"  </t>
  </si>
  <si>
    <t>0600000000</t>
  </si>
  <si>
    <t>0620000000</t>
  </si>
  <si>
    <t>1400000000</t>
  </si>
  <si>
    <t>Муниципальная программа "Развитие культуры и туризма в Лемешкинском сельском поселении"</t>
  </si>
  <si>
    <t>1410000000</t>
  </si>
  <si>
    <t>Развитие библиотечного дела</t>
  </si>
  <si>
    <t>1420000000</t>
  </si>
  <si>
    <t>Развитие культурно-массовой деятельности</t>
  </si>
  <si>
    <t>Муниципальная программа "Развитие гражданского общества на территории поселения"</t>
  </si>
  <si>
    <t>0300000000</t>
  </si>
  <si>
    <t>0310000000</t>
  </si>
  <si>
    <t>0340000000</t>
  </si>
  <si>
    <t>Муниципальная программа "Формирование современной городской среды"</t>
  </si>
  <si>
    <t>1700000000</t>
  </si>
  <si>
    <t>Муниципальная программа "Муниципальная молодежная политика поселения"</t>
  </si>
  <si>
    <t>0200000000</t>
  </si>
  <si>
    <t>0210000000</t>
  </si>
  <si>
    <t>0220000000</t>
  </si>
  <si>
    <t>1300000000</t>
  </si>
  <si>
    <t>1310000000</t>
  </si>
  <si>
    <t>0900000000</t>
  </si>
  <si>
    <t>1600000000</t>
  </si>
  <si>
    <t>0800000000</t>
  </si>
  <si>
    <t>№ п/п</t>
  </si>
  <si>
    <t>Муниципальная программа "Обеспечение безопасности жизнедеятельности на территории Лемешкинского сельского поселения"</t>
  </si>
  <si>
    <t>0500000000</t>
  </si>
  <si>
    <t>0520000000</t>
  </si>
  <si>
    <t>0510000000</t>
  </si>
  <si>
    <t>1710000000</t>
  </si>
  <si>
    <t>Муниципальная программа "Развитие физической культуры и спорта в Лемешкинском сельском поселении"</t>
  </si>
  <si>
    <t>Другие вопросы в области жилищно-коммунального хозяйства</t>
  </si>
  <si>
    <t>Муниципальная программа "Формирование современной городской среды Лемешкинского сельского поселения"</t>
  </si>
  <si>
    <t>Муниципальная программа "Муниципальная молодежная политика Лемешкинского сельского поселения"</t>
  </si>
  <si>
    <t>Программа "Профилактика правонарушений и обеспечение общественной безопасности на территории Лемешкинского сельского поселения"</t>
  </si>
  <si>
    <t>Муниципальная программа "Развитие гражданского общества на территории Лемешкинского сельского поселения"</t>
  </si>
  <si>
    <t>Модернизация коммунального хозяйства</t>
  </si>
  <si>
    <t>Подпрограмма "Совершенствование и развитие сети автомобильных дорог общего пользования в Лемешкинском сельском поселении"</t>
  </si>
  <si>
    <t>Подпрограмма "Создание условий для обеспечения качественными услугами водоснабжения населения в Лемешкинском сельском поселении"</t>
  </si>
  <si>
    <t>Подпрограмма "Благоустройство сельских поселений"</t>
  </si>
  <si>
    <t>Подпрограмма "Вовлечение молодежи сельского поселения в социальную практику"</t>
  </si>
  <si>
    <t>Подпрограмма "Сохранение объектов культурного и исторического наследия, обеспечения доступа населения к культурным ценностям и информации"</t>
  </si>
  <si>
    <t>Подпрограмма "Реализация информационной политики на территории Лемешкинского сельского поселения Руднянского муниципального района в сфере средств массовой информации"</t>
  </si>
  <si>
    <t>0910000000</t>
  </si>
  <si>
    <t>Программа</t>
  </si>
  <si>
    <t>(подпрограмма)</t>
  </si>
  <si>
    <t>Подпрограмма "Развитие физической культуры и детского спорта в Лемешкинском сельском поселении"</t>
  </si>
  <si>
    <t>Муниципальная программа "Устойчивое развитие сельских территорий"</t>
  </si>
  <si>
    <t>Муниципальная программа "Энергосбережение и повышение энергетической эффективности Лемешкинского сельского поселения"</t>
  </si>
  <si>
    <t>Подпрограмма "Энергосбережение и повышение энергетической эффективности в теплоснабжении, системах коммунальной инфраструктуры и жилищном комплексе Лемешкинского сельского поселения "</t>
  </si>
  <si>
    <t>Подпрограмма "Вовлечение молодежи Лемешкинского сельского поселения в социальную практику"</t>
  </si>
  <si>
    <t>Подпрограмма "Гражданско-патриотическое воспитание граждан Лемешкинского сельского поселения"</t>
  </si>
  <si>
    <t>Подпрограмма "Муниципальная поддержка социально ориентированных некоммерческих организаций, осуществляющих свою деятельность на территории Лемешкинского сельского поселения"</t>
  </si>
  <si>
    <t>Подпрограмма "Защита населения и территории от чрезвычайных ситуаций"</t>
  </si>
  <si>
    <t>Подпрограмма "Пожарная безопасность Лемешкинского сельского поселения"</t>
  </si>
  <si>
    <t>Подпрограмма "Сохранение и развитие профессионального искусства, народного творчества, культурных инициатив и творческого потенциала населения в Лемешкинском сельском поселении"</t>
  </si>
  <si>
    <t>Ведомственная  структура   расходов  бюджета</t>
  </si>
  <si>
    <t>Муниципальная программа "Создание условий для обеспечения качественными услугами водоснабжения населения в Лемешкинском сельском поселении"</t>
  </si>
  <si>
    <t>Муниципальная программа "Территория комфортного проживания и социального благополучия на территории Лемешкинского сельского поселения"</t>
  </si>
  <si>
    <t>1940000000</t>
  </si>
  <si>
    <t>Подпрограмма "Повышение безопасности дорожного движения в Лемешкинском сельском поселении"</t>
  </si>
  <si>
    <t>0630000000</t>
  </si>
  <si>
    <t>Подпрограмма "Развитие инфраструктуры и материально-технической базы для занятий физической культуры и спортом в Лемешкинском сельском поселении"</t>
  </si>
  <si>
    <t>0920000000</t>
  </si>
  <si>
    <t>Муниципальная программа "Комплексное развитие сельских территорий Лемешкинского сельского поселения"</t>
  </si>
  <si>
    <t>2300000000</t>
  </si>
  <si>
    <t>2023 год</t>
  </si>
  <si>
    <t xml:space="preserve">                                                                                                              Приложение № 12</t>
  </si>
  <si>
    <t>2023 г.</t>
  </si>
  <si>
    <t>1400</t>
  </si>
  <si>
    <t>1403</t>
  </si>
  <si>
    <t>Межбюджетные трансферты общего характера бюджетам бюджетной системы Российской Федерации</t>
  </si>
  <si>
    <t xml:space="preserve">               Массовый спорт</t>
  </si>
  <si>
    <t>Прочие межбюджетные трансферты общего характера</t>
  </si>
  <si>
    <t>14</t>
  </si>
  <si>
    <t>2024 год</t>
  </si>
  <si>
    <t>2024 г.</t>
  </si>
  <si>
    <t>функциональной классификации расходов на 2023 год и период  до 2025 года</t>
  </si>
  <si>
    <t>2025 год</t>
  </si>
  <si>
    <t>Лемешкинского сельского поселения на 2023 - 2025 годы</t>
  </si>
  <si>
    <t>Источники финансирования дефицита бюджета поселения на 2023-2025 годы</t>
  </si>
  <si>
    <t>2025 г.</t>
  </si>
  <si>
    <t xml:space="preserve">на 2023-2025 годы </t>
  </si>
  <si>
    <t>Лемешкинского сельского поселения на 2023 год</t>
  </si>
  <si>
    <t xml:space="preserve">Распределение бюджетных ассигнований на реализацию муниципальных программ на 2023 год </t>
  </si>
  <si>
    <t>и период до 2025 года</t>
  </si>
  <si>
    <t>Глава леиешкинского сельского поселения</t>
  </si>
  <si>
    <t>И.А. Лемешкин</t>
  </si>
  <si>
    <t>Приложение 12 изложить в следующей редакции</t>
  </si>
  <si>
    <t>Лемешкинского сельского поселения  от  22.05.2023 г.      № 33/122</t>
  </si>
  <si>
    <t>сельского поселения  от   22.05.2023 г.   № 33/122</t>
  </si>
  <si>
    <t>сельского поселения  от  22.05.2023 г.   № 33/122</t>
  </si>
  <si>
    <t xml:space="preserve">поселения от 22.05.2023 г.   № 33/122 </t>
  </si>
  <si>
    <t>сельского поселения от 22.05.2023 г.   № 33/122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</si>
</sst>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[$€-2]\ ###,000_);[Red]\([$€-2]\ ###,000\)"/>
    <numFmt numFmtId="179" formatCode="0.00000"/>
    <numFmt numFmtId="180" formatCode="0.0%"/>
    <numFmt numFmtId="181" formatCode="#,##0.0"/>
    <numFmt numFmtId="182" formatCode="[$-FC19]d\ mmmm\ yyyy\ &quot;г.&quot;"/>
    <numFmt numFmtId="183" formatCode="#,##0.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7" xfId="0" applyBorder="1" applyAlignment="1">
      <alignment/>
    </xf>
    <xf numFmtId="0" fontId="3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/>
    </xf>
    <xf numFmtId="172" fontId="0" fillId="0" borderId="0" xfId="0" applyNumberFormat="1" applyBorder="1" applyAlignment="1">
      <alignment/>
    </xf>
    <xf numFmtId="172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2" xfId="0" applyFont="1" applyBorder="1" applyAlignment="1">
      <alignment/>
    </xf>
    <xf numFmtId="0" fontId="4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justify" wrapText="1"/>
    </xf>
    <xf numFmtId="0" fontId="0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justify" vertical="center" wrapText="1"/>
    </xf>
    <xf numFmtId="181" fontId="4" fillId="0" borderId="10" xfId="0" applyNumberFormat="1" applyFont="1" applyBorder="1" applyAlignment="1">
      <alignment horizontal="center"/>
    </xf>
    <xf numFmtId="18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justify" wrapText="1"/>
    </xf>
    <xf numFmtId="172" fontId="0" fillId="0" borderId="10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/>
    </xf>
    <xf numFmtId="0" fontId="0" fillId="33" borderId="10" xfId="0" applyFont="1" applyFill="1" applyBorder="1" applyAlignment="1">
      <alignment horizontal="justify" vertical="top" wrapText="1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justify" wrapText="1"/>
    </xf>
    <xf numFmtId="0" fontId="0" fillId="0" borderId="10" xfId="0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81" fontId="0" fillId="34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0" fontId="8" fillId="34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justify" wrapText="1"/>
    </xf>
    <xf numFmtId="0" fontId="4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/>
    </xf>
    <xf numFmtId="0" fontId="0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left" vertical="center" wrapText="1"/>
    </xf>
    <xf numFmtId="49" fontId="0" fillId="3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justify" vertical="center" wrapText="1"/>
    </xf>
    <xf numFmtId="0" fontId="0" fillId="33" borderId="10" xfId="0" applyFont="1" applyFill="1" applyBorder="1" applyAlignment="1">
      <alignment horizontal="justify" vertical="center" wrapText="1"/>
    </xf>
    <xf numFmtId="0" fontId="49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wrapText="1"/>
    </xf>
    <xf numFmtId="0" fontId="9" fillId="0" borderId="1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34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34" borderId="10" xfId="0" applyNumberForma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34" borderId="13" xfId="0" applyNumberFormat="1" applyFill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4" fillId="34" borderId="13" xfId="0" applyNumberFormat="1" applyFont="1" applyFill="1" applyBorder="1" applyAlignment="1">
      <alignment horizontal="center"/>
    </xf>
    <xf numFmtId="4" fontId="0" fillId="34" borderId="13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horizontal="left" wrapText="1"/>
    </xf>
    <xf numFmtId="4" fontId="0" fillId="34" borderId="10" xfId="0" applyNumberFormat="1" applyFont="1" applyFill="1" applyBorder="1" applyAlignment="1">
      <alignment horizontal="center"/>
    </xf>
    <xf numFmtId="172" fontId="0" fillId="34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4" fontId="0" fillId="34" borderId="0" xfId="0" applyNumberFormat="1" applyFill="1" applyAlignment="1">
      <alignment/>
    </xf>
    <xf numFmtId="183" fontId="0" fillId="34" borderId="0" xfId="0" applyNumberFormat="1" applyFill="1" applyAlignment="1">
      <alignment/>
    </xf>
    <xf numFmtId="4" fontId="10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4" borderId="12" xfId="0" applyFill="1" applyBorder="1" applyAlignment="1">
      <alignment horizontal="left" wrapText="1"/>
    </xf>
    <xf numFmtId="0" fontId="0" fillId="34" borderId="13" xfId="0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/>
    </xf>
    <xf numFmtId="0" fontId="0" fillId="0" borderId="16" xfId="0" applyFont="1" applyBorder="1" applyAlignment="1">
      <alignment horizontal="center" vertical="center" textRotation="90"/>
    </xf>
    <xf numFmtId="0" fontId="0" fillId="0" borderId="15" xfId="0" applyFont="1" applyBorder="1" applyAlignment="1">
      <alignment horizontal="center" vertical="center" textRotation="90"/>
    </xf>
    <xf numFmtId="0" fontId="0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49"/>
  <sheetViews>
    <sheetView zoomScalePageLayoutView="0" workbookViewId="0" topLeftCell="A1">
      <selection activeCell="M20" sqref="M20"/>
    </sheetView>
  </sheetViews>
  <sheetFormatPr defaultColWidth="9.00390625" defaultRowHeight="12.75"/>
  <cols>
    <col min="1" max="1" width="7.875" style="0" customWidth="1"/>
    <col min="2" max="2" width="8.375" style="0" customWidth="1"/>
    <col min="3" max="3" width="7.125" style="0" customWidth="1"/>
    <col min="4" max="4" width="8.00390625" style="0" customWidth="1"/>
    <col min="5" max="5" width="7.00390625" style="0" customWidth="1"/>
    <col min="6" max="6" width="9.875" style="0" customWidth="1"/>
    <col min="9" max="9" width="7.625" style="0" customWidth="1"/>
    <col min="10" max="11" width="9.375" style="0" customWidth="1"/>
    <col min="12" max="12" width="9.25390625" style="0" customWidth="1"/>
  </cols>
  <sheetData>
    <row r="1" spans="1:12" ht="12.75">
      <c r="A1" s="153" t="s">
        <v>100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2.75">
      <c r="A2" s="153" t="s">
        <v>72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12.75">
      <c r="A3" s="153" t="s">
        <v>232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7:10" ht="3.75" customHeight="1">
      <c r="G4" s="2"/>
      <c r="H4" s="2"/>
      <c r="I4" s="2"/>
      <c r="J4" s="2"/>
    </row>
    <row r="5" ht="4.5" customHeight="1"/>
    <row r="6" spans="1:12" ht="12.75">
      <c r="A6" s="154" t="s">
        <v>71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</row>
    <row r="7" spans="1:12" ht="12.75">
      <c r="A7" s="154" t="s">
        <v>53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</row>
    <row r="8" spans="1:12" ht="12.75">
      <c r="A8" s="154" t="s">
        <v>220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</row>
    <row r="9" spans="2:11" ht="12.75">
      <c r="B9" s="11"/>
      <c r="C9" s="11"/>
      <c r="D9" s="11"/>
      <c r="E9" s="11"/>
      <c r="F9" s="11"/>
      <c r="G9" s="11"/>
      <c r="H9" s="11"/>
      <c r="I9" s="11"/>
      <c r="K9" s="20"/>
    </row>
    <row r="10" spans="2:11" ht="12.75">
      <c r="B10" s="11"/>
      <c r="C10" s="11"/>
      <c r="D10" s="11"/>
      <c r="E10" s="11"/>
      <c r="F10" s="11"/>
      <c r="G10" s="11"/>
      <c r="H10" s="11"/>
      <c r="I10" s="11"/>
      <c r="K10" s="20" t="s">
        <v>26</v>
      </c>
    </row>
    <row r="11" spans="1:12" ht="14.25" customHeight="1">
      <c r="A11" s="39"/>
      <c r="B11" s="40"/>
      <c r="C11" s="41"/>
      <c r="D11" s="41"/>
      <c r="E11" s="41"/>
      <c r="F11" s="41"/>
      <c r="G11" s="41"/>
      <c r="H11" s="41"/>
      <c r="I11" s="42"/>
      <c r="J11" s="157" t="s">
        <v>14</v>
      </c>
      <c r="K11" s="158"/>
      <c r="L11" s="159"/>
    </row>
    <row r="12" spans="1:12" ht="15.75" customHeight="1">
      <c r="A12" s="43" t="s">
        <v>54</v>
      </c>
      <c r="B12" s="44"/>
      <c r="C12" s="44"/>
      <c r="D12" s="44"/>
      <c r="E12" s="45" t="s">
        <v>0</v>
      </c>
      <c r="F12" s="46"/>
      <c r="G12" s="44"/>
      <c r="H12" s="44"/>
      <c r="I12" s="45"/>
      <c r="J12" s="8" t="s">
        <v>209</v>
      </c>
      <c r="K12" s="62" t="s">
        <v>218</v>
      </c>
      <c r="L12" s="62" t="s">
        <v>221</v>
      </c>
    </row>
    <row r="13" spans="1:12" ht="16.5" customHeight="1">
      <c r="A13" s="24" t="s">
        <v>55</v>
      </c>
      <c r="B13" s="25" t="s">
        <v>51</v>
      </c>
      <c r="C13" s="25"/>
      <c r="D13" s="25"/>
      <c r="E13" s="25"/>
      <c r="F13" s="25"/>
      <c r="G13" s="25"/>
      <c r="H13" s="25"/>
      <c r="I13" s="25"/>
      <c r="J13" s="107">
        <f>SUM(J14:J19)</f>
        <v>3496.09</v>
      </c>
      <c r="K13" s="108">
        <f>SUM(K14:K19)</f>
        <v>3357.3899999999994</v>
      </c>
      <c r="L13" s="108">
        <f>SUM(L14:L19)</f>
        <v>3511.3900000000003</v>
      </c>
    </row>
    <row r="14" spans="1:12" ht="29.25" customHeight="1">
      <c r="A14" s="17" t="s">
        <v>52</v>
      </c>
      <c r="B14" s="138" t="s">
        <v>16</v>
      </c>
      <c r="C14" s="155"/>
      <c r="D14" s="155"/>
      <c r="E14" s="155"/>
      <c r="F14" s="155"/>
      <c r="G14" s="155"/>
      <c r="H14" s="155"/>
      <c r="I14" s="156"/>
      <c r="J14" s="109">
        <v>917.2</v>
      </c>
      <c r="K14" s="110">
        <v>917.2</v>
      </c>
      <c r="L14" s="110">
        <v>884.3</v>
      </c>
    </row>
    <row r="15" spans="1:14" ht="36.75" customHeight="1">
      <c r="A15" s="17" t="s">
        <v>58</v>
      </c>
      <c r="B15" s="138" t="s">
        <v>17</v>
      </c>
      <c r="C15" s="139"/>
      <c r="D15" s="139"/>
      <c r="E15" s="139"/>
      <c r="F15" s="139"/>
      <c r="G15" s="139"/>
      <c r="H15" s="139"/>
      <c r="I15" s="140"/>
      <c r="J15" s="110">
        <v>2480.59</v>
      </c>
      <c r="K15" s="109">
        <v>2245.49</v>
      </c>
      <c r="L15" s="109">
        <v>2234.59</v>
      </c>
      <c r="N15" t="s">
        <v>128</v>
      </c>
    </row>
    <row r="16" spans="1:12" ht="28.5" customHeight="1">
      <c r="A16" s="17" t="s">
        <v>97</v>
      </c>
      <c r="B16" s="138" t="s">
        <v>98</v>
      </c>
      <c r="C16" s="139"/>
      <c r="D16" s="139"/>
      <c r="E16" s="139"/>
      <c r="F16" s="139"/>
      <c r="G16" s="139"/>
      <c r="H16" s="139"/>
      <c r="I16" s="140"/>
      <c r="J16" s="109">
        <v>90.4</v>
      </c>
      <c r="K16" s="110">
        <v>0</v>
      </c>
      <c r="L16" s="110">
        <v>0</v>
      </c>
    </row>
    <row r="17" spans="1:12" ht="16.5" customHeight="1">
      <c r="A17" s="70" t="s">
        <v>125</v>
      </c>
      <c r="B17" s="119"/>
      <c r="C17" s="160" t="s">
        <v>112</v>
      </c>
      <c r="D17" s="160"/>
      <c r="E17" s="160"/>
      <c r="F17" s="160"/>
      <c r="G17" s="160"/>
      <c r="H17" s="160"/>
      <c r="I17" s="161"/>
      <c r="J17" s="110">
        <v>0</v>
      </c>
      <c r="K17" s="110">
        <v>0</v>
      </c>
      <c r="L17" s="110">
        <v>0</v>
      </c>
    </row>
    <row r="18" spans="1:12" ht="16.5" customHeight="1">
      <c r="A18" s="17" t="s">
        <v>88</v>
      </c>
      <c r="B18" s="138" t="s">
        <v>63</v>
      </c>
      <c r="C18" s="139"/>
      <c r="D18" s="139"/>
      <c r="E18" s="139"/>
      <c r="F18" s="139"/>
      <c r="G18" s="139"/>
      <c r="H18" s="139"/>
      <c r="I18" s="140"/>
      <c r="J18" s="109">
        <v>2</v>
      </c>
      <c r="K18" s="110">
        <v>2</v>
      </c>
      <c r="L18" s="110">
        <v>2</v>
      </c>
    </row>
    <row r="19" spans="1:12" ht="14.25" customHeight="1">
      <c r="A19" s="17" t="s">
        <v>89</v>
      </c>
      <c r="B19" s="138" t="s">
        <v>62</v>
      </c>
      <c r="C19" s="139"/>
      <c r="D19" s="139"/>
      <c r="E19" s="139"/>
      <c r="F19" s="139"/>
      <c r="G19" s="139"/>
      <c r="H19" s="139"/>
      <c r="I19" s="140"/>
      <c r="J19" s="109">
        <v>5.9</v>
      </c>
      <c r="K19" s="110">
        <v>192.7</v>
      </c>
      <c r="L19" s="110">
        <v>390.5</v>
      </c>
    </row>
    <row r="20" spans="1:12" ht="16.5" customHeight="1">
      <c r="A20" s="24" t="s">
        <v>31</v>
      </c>
      <c r="B20" s="141" t="s">
        <v>32</v>
      </c>
      <c r="C20" s="142"/>
      <c r="D20" s="142"/>
      <c r="E20" s="142"/>
      <c r="F20" s="142"/>
      <c r="G20" s="142"/>
      <c r="H20" s="142"/>
      <c r="I20" s="143"/>
      <c r="J20" s="107">
        <f>J21</f>
        <v>107</v>
      </c>
      <c r="K20" s="108">
        <f>K21</f>
        <v>111.9</v>
      </c>
      <c r="L20" s="108">
        <f>L21</f>
        <v>115.9</v>
      </c>
    </row>
    <row r="21" spans="1:12" ht="15.75" customHeight="1">
      <c r="A21" s="17" t="s">
        <v>33</v>
      </c>
      <c r="B21" s="138" t="s">
        <v>34</v>
      </c>
      <c r="C21" s="139"/>
      <c r="D21" s="139"/>
      <c r="E21" s="139"/>
      <c r="F21" s="139"/>
      <c r="G21" s="139"/>
      <c r="H21" s="139"/>
      <c r="I21" s="140"/>
      <c r="J21" s="109">
        <v>107</v>
      </c>
      <c r="K21" s="110">
        <v>111.9</v>
      </c>
      <c r="L21" s="110">
        <v>115.9</v>
      </c>
    </row>
    <row r="22" spans="1:12" ht="16.5" customHeight="1" hidden="1">
      <c r="A22" s="24" t="s">
        <v>65</v>
      </c>
      <c r="B22" s="25" t="s">
        <v>64</v>
      </c>
      <c r="C22" s="25"/>
      <c r="D22" s="25"/>
      <c r="E22" s="25"/>
      <c r="F22" s="25"/>
      <c r="G22" s="25"/>
      <c r="H22" s="25"/>
      <c r="I22" s="25"/>
      <c r="J22" s="107">
        <f>J23</f>
        <v>0</v>
      </c>
      <c r="K22" s="108">
        <f>K23</f>
        <v>0</v>
      </c>
      <c r="L22" s="108">
        <f>L23</f>
        <v>0</v>
      </c>
    </row>
    <row r="23" spans="1:12" ht="24.75" customHeight="1" hidden="1">
      <c r="A23" s="17" t="s">
        <v>73</v>
      </c>
      <c r="B23" s="138" t="s">
        <v>30</v>
      </c>
      <c r="C23" s="139"/>
      <c r="D23" s="139"/>
      <c r="E23" s="139"/>
      <c r="F23" s="139"/>
      <c r="G23" s="139"/>
      <c r="H23" s="139"/>
      <c r="I23" s="140"/>
      <c r="J23" s="109">
        <v>0</v>
      </c>
      <c r="K23" s="110">
        <v>0</v>
      </c>
      <c r="L23" s="110">
        <v>0</v>
      </c>
    </row>
    <row r="24" spans="1:12" ht="15" customHeight="1">
      <c r="A24" s="24" t="s">
        <v>40</v>
      </c>
      <c r="B24" s="25" t="s">
        <v>66</v>
      </c>
      <c r="C24" s="25"/>
      <c r="D24" s="25"/>
      <c r="E24" s="25"/>
      <c r="F24" s="25"/>
      <c r="G24" s="25"/>
      <c r="H24" s="25"/>
      <c r="I24" s="25"/>
      <c r="J24" s="107">
        <f>SUM(J25:J26)</f>
        <v>1431.73</v>
      </c>
      <c r="K24" s="108">
        <f>SUM(K25:K26)</f>
        <v>1005.7</v>
      </c>
      <c r="L24" s="108">
        <f>SUM(L25:L26)</f>
        <v>1077.3</v>
      </c>
    </row>
    <row r="25" spans="1:12" ht="13.5" customHeight="1">
      <c r="A25" s="19" t="s">
        <v>90</v>
      </c>
      <c r="B25" s="144" t="s">
        <v>92</v>
      </c>
      <c r="C25" s="145"/>
      <c r="D25" s="145"/>
      <c r="E25" s="145"/>
      <c r="F25" s="145"/>
      <c r="G25" s="145"/>
      <c r="H25" s="145"/>
      <c r="I25" s="146"/>
      <c r="J25" s="111">
        <v>1431.73</v>
      </c>
      <c r="K25" s="110">
        <v>1005.7</v>
      </c>
      <c r="L25" s="110">
        <v>1077.3</v>
      </c>
    </row>
    <row r="26" spans="1:12" ht="15" customHeight="1">
      <c r="A26" s="19" t="s">
        <v>94</v>
      </c>
      <c r="B26" s="144" t="s">
        <v>93</v>
      </c>
      <c r="C26" s="145"/>
      <c r="D26" s="145"/>
      <c r="E26" s="145"/>
      <c r="F26" s="145"/>
      <c r="G26" s="145"/>
      <c r="H26" s="145"/>
      <c r="I26" s="146"/>
      <c r="J26" s="112">
        <v>0</v>
      </c>
      <c r="K26" s="113">
        <v>0</v>
      </c>
      <c r="L26" s="113">
        <v>0</v>
      </c>
    </row>
    <row r="27" spans="1:12" ht="15.75" customHeight="1">
      <c r="A27" s="26" t="s">
        <v>44</v>
      </c>
      <c r="B27" s="27" t="s">
        <v>5</v>
      </c>
      <c r="C27" s="25"/>
      <c r="D27" s="25"/>
      <c r="E27" s="25"/>
      <c r="F27" s="25"/>
      <c r="G27" s="25"/>
      <c r="H27" s="25"/>
      <c r="I27" s="28"/>
      <c r="J27" s="114">
        <f>J29+J30+J28+J31</f>
        <v>3775.7200000000003</v>
      </c>
      <c r="K27" s="114">
        <f>K29+K30+K28+K31</f>
        <v>2974.91</v>
      </c>
      <c r="L27" s="114">
        <f>L29+L30+L28+L31</f>
        <v>2961.41</v>
      </c>
    </row>
    <row r="28" spans="1:12" ht="15" customHeight="1">
      <c r="A28" s="29" t="s">
        <v>22</v>
      </c>
      <c r="B28" s="147" t="s">
        <v>37</v>
      </c>
      <c r="C28" s="148"/>
      <c r="D28" s="148"/>
      <c r="E28" s="148"/>
      <c r="F28" s="148"/>
      <c r="G28" s="148"/>
      <c r="H28" s="148"/>
      <c r="I28" s="149"/>
      <c r="J28" s="115">
        <v>0</v>
      </c>
      <c r="K28" s="110">
        <v>0</v>
      </c>
      <c r="L28" s="110">
        <v>0</v>
      </c>
    </row>
    <row r="29" spans="1:12" ht="15" customHeight="1">
      <c r="A29" s="19" t="s">
        <v>45</v>
      </c>
      <c r="B29" s="4" t="s">
        <v>60</v>
      </c>
      <c r="C29" s="5"/>
      <c r="D29" s="5"/>
      <c r="E29" s="5"/>
      <c r="F29" s="5"/>
      <c r="G29" s="5"/>
      <c r="H29" s="5"/>
      <c r="I29" s="6"/>
      <c r="J29" s="113">
        <f>489.3+100</f>
        <v>589.3</v>
      </c>
      <c r="K29" s="110">
        <v>116</v>
      </c>
      <c r="L29" s="110">
        <v>116</v>
      </c>
    </row>
    <row r="30" spans="1:12" ht="14.25" customHeight="1">
      <c r="A30" s="17" t="s">
        <v>35</v>
      </c>
      <c r="B30" s="14"/>
      <c r="C30" s="15" t="s">
        <v>36</v>
      </c>
      <c r="D30" s="15"/>
      <c r="E30" s="15"/>
      <c r="F30" s="15"/>
      <c r="G30" s="15"/>
      <c r="H30" s="15"/>
      <c r="I30" s="7"/>
      <c r="J30" s="116">
        <f>720.22+0.01</f>
        <v>720.23</v>
      </c>
      <c r="K30" s="110">
        <v>356.22</v>
      </c>
      <c r="L30" s="110">
        <v>356.22</v>
      </c>
    </row>
    <row r="31" spans="1:12" ht="14.25" customHeight="1">
      <c r="A31" s="19" t="s">
        <v>142</v>
      </c>
      <c r="B31" s="14"/>
      <c r="C31" s="15" t="s">
        <v>174</v>
      </c>
      <c r="D31" s="15"/>
      <c r="E31" s="15"/>
      <c r="F31" s="15"/>
      <c r="G31" s="15"/>
      <c r="H31" s="15"/>
      <c r="I31" s="7"/>
      <c r="J31" s="116">
        <v>2466.19</v>
      </c>
      <c r="K31" s="113">
        <v>2502.69</v>
      </c>
      <c r="L31" s="113">
        <v>2489.19</v>
      </c>
    </row>
    <row r="32" spans="1:12" ht="16.5" customHeight="1">
      <c r="A32" s="26" t="s">
        <v>47</v>
      </c>
      <c r="B32" s="27" t="s">
        <v>21</v>
      </c>
      <c r="C32" s="25"/>
      <c r="D32" s="25"/>
      <c r="E32" s="25"/>
      <c r="F32" s="25"/>
      <c r="G32" s="25"/>
      <c r="H32" s="25"/>
      <c r="I32" s="28"/>
      <c r="J32" s="114">
        <f>SUM(J33:J34)</f>
        <v>0</v>
      </c>
      <c r="K32" s="117">
        <f>SUM(K33:K34)</f>
        <v>0</v>
      </c>
      <c r="L32" s="117">
        <f>SUM(L33:L34)</f>
        <v>0</v>
      </c>
    </row>
    <row r="33" spans="1:12" ht="15" customHeight="1">
      <c r="A33" s="29" t="s">
        <v>74</v>
      </c>
      <c r="B33" s="27"/>
      <c r="C33" s="34" t="s">
        <v>75</v>
      </c>
      <c r="D33" s="25"/>
      <c r="E33" s="25"/>
      <c r="F33" s="25"/>
      <c r="G33" s="25"/>
      <c r="H33" s="25"/>
      <c r="I33" s="28"/>
      <c r="J33" s="115">
        <v>0</v>
      </c>
      <c r="K33" s="118">
        <v>0</v>
      </c>
      <c r="L33" s="118">
        <v>0</v>
      </c>
    </row>
    <row r="34" spans="1:12" ht="15" customHeight="1">
      <c r="A34" s="19" t="s">
        <v>28</v>
      </c>
      <c r="B34" s="144" t="s">
        <v>48</v>
      </c>
      <c r="C34" s="145"/>
      <c r="D34" s="145"/>
      <c r="E34" s="145"/>
      <c r="F34" s="145"/>
      <c r="G34" s="145"/>
      <c r="H34" s="145"/>
      <c r="I34" s="146"/>
      <c r="J34" s="112">
        <v>0</v>
      </c>
      <c r="K34" s="110">
        <v>0</v>
      </c>
      <c r="L34" s="110">
        <v>0</v>
      </c>
    </row>
    <row r="35" spans="1:12" ht="15" customHeight="1">
      <c r="A35" s="26" t="s">
        <v>67</v>
      </c>
      <c r="B35" s="27" t="s">
        <v>124</v>
      </c>
      <c r="C35" s="25"/>
      <c r="D35" s="25"/>
      <c r="E35" s="25"/>
      <c r="F35" s="25"/>
      <c r="G35" s="25"/>
      <c r="H35" s="25"/>
      <c r="I35" s="28"/>
      <c r="J35" s="114">
        <f>SUM(J36:J36)</f>
        <v>1508</v>
      </c>
      <c r="K35" s="117">
        <f>SUM(K36:K36)</f>
        <v>0</v>
      </c>
      <c r="L35" s="117">
        <f>SUM(L36:L36)</f>
        <v>0</v>
      </c>
    </row>
    <row r="36" spans="1:12" ht="15.75" customHeight="1">
      <c r="A36" s="19" t="s">
        <v>49</v>
      </c>
      <c r="B36" s="4" t="s">
        <v>50</v>
      </c>
      <c r="C36" s="5"/>
      <c r="D36" s="5"/>
      <c r="E36" s="5"/>
      <c r="F36" s="5"/>
      <c r="G36" s="5"/>
      <c r="H36" s="5"/>
      <c r="I36" s="6"/>
      <c r="J36" s="112">
        <v>1508</v>
      </c>
      <c r="K36" s="110"/>
      <c r="L36" s="110"/>
    </row>
    <row r="37" spans="1:12" ht="16.5" customHeight="1">
      <c r="A37" s="26" t="s">
        <v>15</v>
      </c>
      <c r="B37" s="27" t="s">
        <v>115</v>
      </c>
      <c r="C37" s="25"/>
      <c r="D37" s="25"/>
      <c r="E37" s="25"/>
      <c r="F37" s="25"/>
      <c r="G37" s="25"/>
      <c r="H37" s="25"/>
      <c r="I37" s="28"/>
      <c r="J37" s="114">
        <f>SUM(J38:J38)</f>
        <v>0</v>
      </c>
      <c r="K37" s="117">
        <f>SUM(K38:K38)</f>
        <v>0</v>
      </c>
      <c r="L37" s="117">
        <f>SUM(L38:L38)</f>
        <v>0</v>
      </c>
    </row>
    <row r="38" spans="1:12" ht="15" customHeight="1">
      <c r="A38" s="19" t="s">
        <v>85</v>
      </c>
      <c r="B38" s="144" t="s">
        <v>215</v>
      </c>
      <c r="C38" s="145"/>
      <c r="D38" s="145"/>
      <c r="E38" s="145"/>
      <c r="F38" s="145"/>
      <c r="G38" s="145"/>
      <c r="H38" s="145"/>
      <c r="I38" s="146"/>
      <c r="J38" s="112">
        <v>0</v>
      </c>
      <c r="K38" s="110">
        <v>0</v>
      </c>
      <c r="L38" s="110">
        <v>0</v>
      </c>
    </row>
    <row r="39" spans="1:12" ht="16.5" customHeight="1">
      <c r="A39" s="26" t="s">
        <v>86</v>
      </c>
      <c r="B39" s="150" t="s">
        <v>82</v>
      </c>
      <c r="C39" s="151"/>
      <c r="D39" s="151"/>
      <c r="E39" s="151"/>
      <c r="F39" s="151"/>
      <c r="G39" s="151"/>
      <c r="H39" s="151"/>
      <c r="I39" s="152"/>
      <c r="J39" s="114">
        <f>J40</f>
        <v>66</v>
      </c>
      <c r="K39" s="117">
        <f>K40</f>
        <v>0</v>
      </c>
      <c r="L39" s="117">
        <f>L40</f>
        <v>0</v>
      </c>
    </row>
    <row r="40" spans="1:12" ht="26.25" customHeight="1">
      <c r="A40" s="19" t="s">
        <v>87</v>
      </c>
      <c r="B40" s="33"/>
      <c r="C40" s="139" t="s">
        <v>129</v>
      </c>
      <c r="D40" s="139"/>
      <c r="E40" s="139"/>
      <c r="F40" s="139"/>
      <c r="G40" s="139"/>
      <c r="H40" s="139"/>
      <c r="I40" s="140"/>
      <c r="J40" s="112">
        <v>66</v>
      </c>
      <c r="K40" s="113">
        <v>0</v>
      </c>
      <c r="L40" s="113">
        <v>0</v>
      </c>
    </row>
    <row r="41" spans="1:12" ht="29.25" customHeight="1">
      <c r="A41" s="26" t="s">
        <v>212</v>
      </c>
      <c r="B41" s="141" t="s">
        <v>214</v>
      </c>
      <c r="C41" s="142"/>
      <c r="D41" s="142"/>
      <c r="E41" s="142"/>
      <c r="F41" s="142"/>
      <c r="G41" s="142"/>
      <c r="H41" s="142"/>
      <c r="I41" s="143"/>
      <c r="J41" s="114">
        <f>J42</f>
        <v>32.62</v>
      </c>
      <c r="K41" s="114">
        <f>K42</f>
        <v>32.62</v>
      </c>
      <c r="L41" s="114">
        <f>L42</f>
        <v>32.62</v>
      </c>
    </row>
    <row r="42" spans="1:12" ht="16.5" customHeight="1">
      <c r="A42" s="19" t="s">
        <v>213</v>
      </c>
      <c r="B42" s="33"/>
      <c r="C42" s="139" t="s">
        <v>216</v>
      </c>
      <c r="D42" s="139"/>
      <c r="E42" s="139"/>
      <c r="F42" s="139"/>
      <c r="G42" s="139"/>
      <c r="H42" s="139"/>
      <c r="I42" s="140"/>
      <c r="J42" s="112">
        <v>32.62</v>
      </c>
      <c r="K42" s="113">
        <v>32.62</v>
      </c>
      <c r="L42" s="113">
        <v>32.62</v>
      </c>
    </row>
    <row r="43" spans="1:12" ht="16.5" customHeight="1">
      <c r="A43" s="4"/>
      <c r="B43" s="27" t="s">
        <v>29</v>
      </c>
      <c r="C43" s="25"/>
      <c r="D43" s="25"/>
      <c r="E43" s="25"/>
      <c r="F43" s="25"/>
      <c r="G43" s="25"/>
      <c r="H43" s="25"/>
      <c r="I43" s="28"/>
      <c r="J43" s="114">
        <f>SUM(J13+J22+J24+J27+J32+J35+J38+J20+J40)+J41</f>
        <v>10417.160000000002</v>
      </c>
      <c r="K43" s="114">
        <f>SUM(K13+K22+K24+K27+K32+K35+K38+K20+K40)+K41</f>
        <v>7482.519999999999</v>
      </c>
      <c r="L43" s="114">
        <f>SUM(L13+L22+L24+L27+L32+L35+L38+L20+L40)+L41</f>
        <v>7698.62</v>
      </c>
    </row>
    <row r="44" spans="1:11" ht="17.25" customHeight="1">
      <c r="A44" s="20"/>
      <c r="B44" s="30"/>
      <c r="C44" s="30"/>
      <c r="D44" s="30"/>
      <c r="E44" s="30"/>
      <c r="F44" s="30"/>
      <c r="G44" s="30"/>
      <c r="H44" s="30"/>
      <c r="I44" s="30"/>
      <c r="J44" s="31"/>
      <c r="K44" s="31"/>
    </row>
    <row r="45" spans="9:13" ht="12.75">
      <c r="I45" s="129"/>
      <c r="J45" s="130"/>
      <c r="K45" s="130"/>
      <c r="L45" s="130"/>
      <c r="M45" s="129"/>
    </row>
    <row r="46" spans="9:13" ht="12.75">
      <c r="I46" s="129"/>
      <c r="J46" s="129"/>
      <c r="K46" s="129"/>
      <c r="L46" s="129"/>
      <c r="M46" s="129"/>
    </row>
    <row r="47" spans="2:13" ht="12.75">
      <c r="B47" s="137"/>
      <c r="C47" s="137"/>
      <c r="D47" s="137"/>
      <c r="E47" s="137"/>
      <c r="I47" s="129"/>
      <c r="J47" s="131"/>
      <c r="K47" s="131"/>
      <c r="L47" s="131"/>
      <c r="M47" s="129"/>
    </row>
    <row r="48" spans="9:13" ht="12.75">
      <c r="I48" s="129"/>
      <c r="J48" s="129"/>
      <c r="K48" s="129"/>
      <c r="L48" s="129"/>
      <c r="M48" s="129"/>
    </row>
    <row r="49" spans="9:13" ht="12.75">
      <c r="I49" s="129"/>
      <c r="J49" s="129"/>
      <c r="K49" s="129"/>
      <c r="L49" s="129"/>
      <c r="M49" s="129"/>
    </row>
  </sheetData>
  <sheetProtection/>
  <mergeCells count="26">
    <mergeCell ref="B41:I41"/>
    <mergeCell ref="C42:I42"/>
    <mergeCell ref="B19:I19"/>
    <mergeCell ref="A8:L8"/>
    <mergeCell ref="B38:I38"/>
    <mergeCell ref="B18:I18"/>
    <mergeCell ref="B15:I15"/>
    <mergeCell ref="B16:I16"/>
    <mergeCell ref="C17:I17"/>
    <mergeCell ref="A1:L1"/>
    <mergeCell ref="A2:L2"/>
    <mergeCell ref="A3:L3"/>
    <mergeCell ref="A6:L6"/>
    <mergeCell ref="B14:I14"/>
    <mergeCell ref="J11:L11"/>
    <mergeCell ref="A7:L7"/>
    <mergeCell ref="B47:E47"/>
    <mergeCell ref="B23:I23"/>
    <mergeCell ref="B20:I20"/>
    <mergeCell ref="B21:I21"/>
    <mergeCell ref="B25:I25"/>
    <mergeCell ref="C40:I40"/>
    <mergeCell ref="B28:I28"/>
    <mergeCell ref="B34:I34"/>
    <mergeCell ref="B26:I26"/>
    <mergeCell ref="B39:I39"/>
  </mergeCells>
  <printOptions/>
  <pageMargins left="0.3937007874015748" right="0" top="0" bottom="0" header="0.5118110236220472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140"/>
  <sheetViews>
    <sheetView zoomScalePageLayoutView="0" workbookViewId="0" topLeftCell="A1">
      <selection activeCell="A3" sqref="A3:H3"/>
    </sheetView>
  </sheetViews>
  <sheetFormatPr defaultColWidth="9.00390625" defaultRowHeight="12.75"/>
  <cols>
    <col min="1" max="1" width="58.875" style="0" customWidth="1"/>
    <col min="2" max="2" width="4.25390625" style="0" customWidth="1"/>
    <col min="3" max="3" width="4.125" style="0" customWidth="1"/>
    <col min="4" max="4" width="12.00390625" style="0" customWidth="1"/>
    <col min="5" max="5" width="4.75390625" style="0" customWidth="1"/>
    <col min="6" max="7" width="9.00390625" style="0" customWidth="1"/>
    <col min="8" max="8" width="10.375" style="0" customWidth="1"/>
  </cols>
  <sheetData>
    <row r="1" spans="1:8" ht="12.75">
      <c r="A1" s="153" t="s">
        <v>101</v>
      </c>
      <c r="B1" s="153"/>
      <c r="C1" s="153"/>
      <c r="D1" s="153"/>
      <c r="E1" s="153"/>
      <c r="F1" s="153"/>
      <c r="G1" s="153"/>
      <c r="H1" s="153"/>
    </row>
    <row r="2" spans="1:8" ht="12.75">
      <c r="A2" s="153" t="s">
        <v>76</v>
      </c>
      <c r="B2" s="153"/>
      <c r="C2" s="153"/>
      <c r="D2" s="153"/>
      <c r="E2" s="153"/>
      <c r="F2" s="153"/>
      <c r="G2" s="153"/>
      <c r="H2" s="153"/>
    </row>
    <row r="3" spans="1:8" ht="12.75">
      <c r="A3" s="153" t="s">
        <v>233</v>
      </c>
      <c r="B3" s="153"/>
      <c r="C3" s="153"/>
      <c r="D3" s="153"/>
      <c r="E3" s="153"/>
      <c r="F3" s="153"/>
      <c r="G3" s="153"/>
      <c r="H3" s="153"/>
    </row>
    <row r="4" spans="2:6" ht="6" customHeight="1">
      <c r="B4" s="2"/>
      <c r="C4" s="2"/>
      <c r="D4" s="2"/>
      <c r="E4" s="2"/>
      <c r="F4" s="2"/>
    </row>
    <row r="5" spans="1:8" s="13" customFormat="1" ht="15.75">
      <c r="A5" s="162" t="s">
        <v>38</v>
      </c>
      <c r="B5" s="162"/>
      <c r="C5" s="162"/>
      <c r="D5" s="162"/>
      <c r="E5" s="162"/>
      <c r="F5" s="162"/>
      <c r="G5" s="162"/>
      <c r="H5" s="162"/>
    </row>
    <row r="6" spans="1:8" s="13" customFormat="1" ht="15.75">
      <c r="A6" s="162" t="s">
        <v>18</v>
      </c>
      <c r="B6" s="162"/>
      <c r="C6" s="162"/>
      <c r="D6" s="162"/>
      <c r="E6" s="162"/>
      <c r="F6" s="162"/>
      <c r="G6" s="162"/>
      <c r="H6" s="162"/>
    </row>
    <row r="7" spans="1:8" s="13" customFormat="1" ht="15.75">
      <c r="A7" s="162" t="s">
        <v>61</v>
      </c>
      <c r="B7" s="162"/>
      <c r="C7" s="162"/>
      <c r="D7" s="162"/>
      <c r="E7" s="162"/>
      <c r="F7" s="162"/>
      <c r="G7" s="162"/>
      <c r="H7" s="162"/>
    </row>
    <row r="8" spans="1:8" s="13" customFormat="1" ht="15.75">
      <c r="A8" s="162" t="s">
        <v>225</v>
      </c>
      <c r="B8" s="162"/>
      <c r="C8" s="162"/>
      <c r="D8" s="162"/>
      <c r="E8" s="162"/>
      <c r="F8" s="162"/>
      <c r="G8" s="162"/>
      <c r="H8" s="162"/>
    </row>
    <row r="9" ht="12" customHeight="1">
      <c r="G9" s="32" t="s">
        <v>26</v>
      </c>
    </row>
    <row r="10" spans="1:8" ht="15.75" customHeight="1">
      <c r="A10" s="166" t="s">
        <v>0</v>
      </c>
      <c r="B10" s="169" t="s">
        <v>2</v>
      </c>
      <c r="C10" s="169" t="s">
        <v>6</v>
      </c>
      <c r="D10" s="169" t="s">
        <v>7</v>
      </c>
      <c r="E10" s="169" t="s">
        <v>8</v>
      </c>
      <c r="F10" s="163" t="s">
        <v>209</v>
      </c>
      <c r="G10" s="163" t="s">
        <v>218</v>
      </c>
      <c r="H10" s="163" t="s">
        <v>221</v>
      </c>
    </row>
    <row r="11" spans="1:8" ht="24.75" customHeight="1">
      <c r="A11" s="167"/>
      <c r="B11" s="170"/>
      <c r="C11" s="170"/>
      <c r="D11" s="170"/>
      <c r="E11" s="170"/>
      <c r="F11" s="164"/>
      <c r="G11" s="164"/>
      <c r="H11" s="164"/>
    </row>
    <row r="12" spans="1:8" ht="53.25" customHeight="1">
      <c r="A12" s="168"/>
      <c r="B12" s="171"/>
      <c r="C12" s="171"/>
      <c r="D12" s="171"/>
      <c r="E12" s="171"/>
      <c r="F12" s="165"/>
      <c r="G12" s="165"/>
      <c r="H12" s="165"/>
    </row>
    <row r="13" spans="1:8" ht="3.75" customHeight="1">
      <c r="A13" s="9"/>
      <c r="B13" s="74"/>
      <c r="C13" s="74"/>
      <c r="D13" s="74"/>
      <c r="E13" s="74"/>
      <c r="F13" s="57"/>
      <c r="G13" s="57"/>
      <c r="H13" s="57"/>
    </row>
    <row r="14" spans="1:8" ht="17.25" customHeight="1">
      <c r="A14" s="72" t="s">
        <v>51</v>
      </c>
      <c r="B14" s="24" t="s">
        <v>3</v>
      </c>
      <c r="C14" s="24"/>
      <c r="D14" s="24"/>
      <c r="E14" s="24"/>
      <c r="F14" s="107">
        <f>F15+F19+F28+F32+F36+F40</f>
        <v>3496.09</v>
      </c>
      <c r="G14" s="107">
        <f>G15+G19+G28+G32+G36+G40</f>
        <v>3357.3900000000003</v>
      </c>
      <c r="H14" s="107">
        <f>H15+H19+H28+H32+H36+H40</f>
        <v>3511.3900000000003</v>
      </c>
    </row>
    <row r="15" spans="1:8" ht="28.5" customHeight="1">
      <c r="A15" s="73" t="s">
        <v>20</v>
      </c>
      <c r="B15" s="36" t="s">
        <v>3</v>
      </c>
      <c r="C15" s="36" t="s">
        <v>9</v>
      </c>
      <c r="D15" s="24"/>
      <c r="E15" s="24"/>
      <c r="F15" s="111">
        <f aca="true" t="shared" si="0" ref="F15:H16">F16</f>
        <v>917.2</v>
      </c>
      <c r="G15" s="111">
        <f t="shared" si="0"/>
        <v>917.2</v>
      </c>
      <c r="H15" s="111">
        <f t="shared" si="0"/>
        <v>884.3</v>
      </c>
    </row>
    <row r="16" spans="1:8" ht="27" customHeight="1">
      <c r="A16" s="48" t="s">
        <v>135</v>
      </c>
      <c r="B16" s="36" t="s">
        <v>3</v>
      </c>
      <c r="C16" s="36" t="s">
        <v>9</v>
      </c>
      <c r="D16" s="36" t="s">
        <v>126</v>
      </c>
      <c r="E16" s="64"/>
      <c r="F16" s="111">
        <f t="shared" si="0"/>
        <v>917.2</v>
      </c>
      <c r="G16" s="111">
        <f t="shared" si="0"/>
        <v>917.2</v>
      </c>
      <c r="H16" s="111">
        <f t="shared" si="0"/>
        <v>884.3</v>
      </c>
    </row>
    <row r="17" spans="1:8" ht="38.25" customHeight="1">
      <c r="A17" s="73" t="s">
        <v>103</v>
      </c>
      <c r="B17" s="36" t="s">
        <v>3</v>
      </c>
      <c r="C17" s="36" t="s">
        <v>9</v>
      </c>
      <c r="D17" s="36" t="s">
        <v>126</v>
      </c>
      <c r="E17" s="36" t="s">
        <v>104</v>
      </c>
      <c r="F17" s="111">
        <v>917.2</v>
      </c>
      <c r="G17" s="111">
        <v>917.2</v>
      </c>
      <c r="H17" s="111">
        <v>884.3</v>
      </c>
    </row>
    <row r="18" spans="1:8" ht="3.75" customHeight="1">
      <c r="A18" s="73"/>
      <c r="B18" s="36"/>
      <c r="C18" s="36"/>
      <c r="D18" s="36"/>
      <c r="E18" s="36"/>
      <c r="F18" s="111"/>
      <c r="G18" s="111"/>
      <c r="H18" s="111"/>
    </row>
    <row r="19" spans="1:8" ht="40.5" customHeight="1">
      <c r="A19" s="73" t="s">
        <v>105</v>
      </c>
      <c r="B19" s="36" t="s">
        <v>3</v>
      </c>
      <c r="C19" s="36" t="s">
        <v>43</v>
      </c>
      <c r="D19" s="24"/>
      <c r="E19" s="24"/>
      <c r="F19" s="111">
        <f>F20+F24</f>
        <v>2480.59</v>
      </c>
      <c r="G19" s="111">
        <f>G20+G24</f>
        <v>2245.4900000000002</v>
      </c>
      <c r="H19" s="111">
        <f>H20+H24</f>
        <v>2234.59</v>
      </c>
    </row>
    <row r="20" spans="1:8" ht="26.25" customHeight="1">
      <c r="A20" s="73" t="s">
        <v>135</v>
      </c>
      <c r="B20" s="36" t="s">
        <v>3</v>
      </c>
      <c r="C20" s="36" t="s">
        <v>43</v>
      </c>
      <c r="D20" s="36" t="s">
        <v>126</v>
      </c>
      <c r="E20" s="36"/>
      <c r="F20" s="111">
        <f>F21+F22+F23</f>
        <v>2469.59</v>
      </c>
      <c r="G20" s="111">
        <f>G21+G22+G23</f>
        <v>2245.4900000000002</v>
      </c>
      <c r="H20" s="111">
        <f>H21+H22+H23</f>
        <v>2234.59</v>
      </c>
    </row>
    <row r="21" spans="1:8" ht="51" customHeight="1">
      <c r="A21" s="73" t="s">
        <v>103</v>
      </c>
      <c r="B21" s="36" t="s">
        <v>3</v>
      </c>
      <c r="C21" s="36" t="s">
        <v>43</v>
      </c>
      <c r="D21" s="36" t="s">
        <v>126</v>
      </c>
      <c r="E21" s="36" t="s">
        <v>104</v>
      </c>
      <c r="F21" s="111">
        <v>2225.6</v>
      </c>
      <c r="G21" s="111">
        <v>2225.4</v>
      </c>
      <c r="H21" s="111">
        <v>2225.4</v>
      </c>
    </row>
    <row r="22" spans="1:8" ht="26.25" customHeight="1">
      <c r="A22" s="73" t="s">
        <v>106</v>
      </c>
      <c r="B22" s="36" t="s">
        <v>3</v>
      </c>
      <c r="C22" s="36" t="s">
        <v>43</v>
      </c>
      <c r="D22" s="36" t="s">
        <v>126</v>
      </c>
      <c r="E22" s="36" t="s">
        <v>107</v>
      </c>
      <c r="F22" s="111">
        <v>243.99</v>
      </c>
      <c r="G22" s="111">
        <v>20.09</v>
      </c>
      <c r="H22" s="111">
        <v>9.19</v>
      </c>
    </row>
    <row r="23" spans="1:8" ht="13.5" customHeight="1">
      <c r="A23" s="73" t="s">
        <v>109</v>
      </c>
      <c r="B23" s="36" t="s">
        <v>3</v>
      </c>
      <c r="C23" s="36" t="s">
        <v>43</v>
      </c>
      <c r="D23" s="36" t="s">
        <v>126</v>
      </c>
      <c r="E23" s="36" t="s">
        <v>19</v>
      </c>
      <c r="F23" s="111">
        <v>0</v>
      </c>
      <c r="G23" s="111">
        <v>0</v>
      </c>
      <c r="H23" s="111">
        <v>0</v>
      </c>
    </row>
    <row r="24" spans="1:8" ht="40.5" customHeight="1">
      <c r="A24" s="48" t="s">
        <v>108</v>
      </c>
      <c r="B24" s="36" t="s">
        <v>3</v>
      </c>
      <c r="C24" s="36" t="s">
        <v>43</v>
      </c>
      <c r="D24" s="36" t="s">
        <v>127</v>
      </c>
      <c r="E24" s="36"/>
      <c r="F24" s="111">
        <f>F25+F26</f>
        <v>11</v>
      </c>
      <c r="G24" s="111">
        <f>G25+G26</f>
        <v>0</v>
      </c>
      <c r="H24" s="111">
        <f>H25+H26</f>
        <v>0</v>
      </c>
    </row>
    <row r="25" spans="1:8" ht="15.75" customHeight="1">
      <c r="A25" s="73" t="s">
        <v>109</v>
      </c>
      <c r="B25" s="36" t="s">
        <v>3</v>
      </c>
      <c r="C25" s="36" t="s">
        <v>43</v>
      </c>
      <c r="D25" s="36" t="s">
        <v>127</v>
      </c>
      <c r="E25" s="36" t="s">
        <v>19</v>
      </c>
      <c r="F25" s="111">
        <v>0</v>
      </c>
      <c r="G25" s="111">
        <v>0</v>
      </c>
      <c r="H25" s="111">
        <v>0</v>
      </c>
    </row>
    <row r="26" spans="1:8" ht="14.25" customHeight="1">
      <c r="A26" s="73" t="s">
        <v>110</v>
      </c>
      <c r="B26" s="36" t="s">
        <v>3</v>
      </c>
      <c r="C26" s="36" t="s">
        <v>43</v>
      </c>
      <c r="D26" s="36" t="s">
        <v>127</v>
      </c>
      <c r="E26" s="36" t="s">
        <v>111</v>
      </c>
      <c r="F26" s="111">
        <v>11</v>
      </c>
      <c r="G26" s="111">
        <v>0</v>
      </c>
      <c r="H26" s="111">
        <v>0</v>
      </c>
    </row>
    <row r="27" spans="1:8" ht="3.75" customHeight="1">
      <c r="A27" s="73"/>
      <c r="B27" s="36"/>
      <c r="C27" s="36"/>
      <c r="D27" s="36"/>
      <c r="E27" s="36"/>
      <c r="F27" s="111"/>
      <c r="G27" s="111"/>
      <c r="H27" s="111"/>
    </row>
    <row r="28" spans="1:8" ht="29.25" customHeight="1">
      <c r="A28" s="73" t="s">
        <v>98</v>
      </c>
      <c r="B28" s="36" t="s">
        <v>3</v>
      </c>
      <c r="C28" s="36" t="s">
        <v>99</v>
      </c>
      <c r="D28" s="36"/>
      <c r="E28" s="36"/>
      <c r="F28" s="111">
        <f aca="true" t="shared" si="1" ref="F28:H29">F29</f>
        <v>90.4</v>
      </c>
      <c r="G28" s="111">
        <f t="shared" si="1"/>
        <v>0</v>
      </c>
      <c r="H28" s="111">
        <f t="shared" si="1"/>
        <v>0</v>
      </c>
    </row>
    <row r="29" spans="1:8" ht="28.5" customHeight="1">
      <c r="A29" s="73" t="s">
        <v>135</v>
      </c>
      <c r="B29" s="36" t="s">
        <v>3</v>
      </c>
      <c r="C29" s="36" t="s">
        <v>99</v>
      </c>
      <c r="D29" s="36" t="s">
        <v>126</v>
      </c>
      <c r="E29" s="36"/>
      <c r="F29" s="111">
        <f t="shared" si="1"/>
        <v>90.4</v>
      </c>
      <c r="G29" s="111">
        <f t="shared" si="1"/>
        <v>0</v>
      </c>
      <c r="H29" s="111">
        <f t="shared" si="1"/>
        <v>0</v>
      </c>
    </row>
    <row r="30" spans="1:8" ht="16.5" customHeight="1">
      <c r="A30" s="48" t="s">
        <v>109</v>
      </c>
      <c r="B30" s="36" t="s">
        <v>3</v>
      </c>
      <c r="C30" s="36" t="s">
        <v>99</v>
      </c>
      <c r="D30" s="36" t="s">
        <v>126</v>
      </c>
      <c r="E30" s="36" t="s">
        <v>19</v>
      </c>
      <c r="F30" s="111">
        <v>90.4</v>
      </c>
      <c r="G30" s="111">
        <v>0</v>
      </c>
      <c r="H30" s="111">
        <v>0</v>
      </c>
    </row>
    <row r="31" spans="1:8" ht="3" customHeight="1">
      <c r="A31" s="73"/>
      <c r="B31" s="36"/>
      <c r="C31" s="36"/>
      <c r="D31" s="36"/>
      <c r="E31" s="36"/>
      <c r="F31" s="111"/>
      <c r="G31" s="111"/>
      <c r="H31" s="111"/>
    </row>
    <row r="32" spans="1:8" ht="15" customHeight="1" hidden="1">
      <c r="A32" s="73" t="s">
        <v>112</v>
      </c>
      <c r="B32" s="36" t="s">
        <v>3</v>
      </c>
      <c r="C32" s="36" t="s">
        <v>25</v>
      </c>
      <c r="D32" s="36"/>
      <c r="E32" s="36"/>
      <c r="F32" s="111">
        <f aca="true" t="shared" si="2" ref="F32:H33">F33</f>
        <v>0</v>
      </c>
      <c r="G32" s="111">
        <f t="shared" si="2"/>
        <v>0</v>
      </c>
      <c r="H32" s="111">
        <f t="shared" si="2"/>
        <v>0</v>
      </c>
    </row>
    <row r="33" spans="1:8" ht="39" customHeight="1" hidden="1">
      <c r="A33" s="73" t="s">
        <v>108</v>
      </c>
      <c r="B33" s="36" t="s">
        <v>3</v>
      </c>
      <c r="C33" s="36" t="s">
        <v>25</v>
      </c>
      <c r="D33" s="36" t="s">
        <v>127</v>
      </c>
      <c r="E33" s="64"/>
      <c r="F33" s="111">
        <f t="shared" si="2"/>
        <v>0</v>
      </c>
      <c r="G33" s="111">
        <f t="shared" si="2"/>
        <v>0</v>
      </c>
      <c r="H33" s="111">
        <f t="shared" si="2"/>
        <v>0</v>
      </c>
    </row>
    <row r="34" spans="1:8" ht="26.25" customHeight="1" hidden="1">
      <c r="A34" s="73" t="s">
        <v>106</v>
      </c>
      <c r="B34" s="36" t="s">
        <v>3</v>
      </c>
      <c r="C34" s="36" t="s">
        <v>25</v>
      </c>
      <c r="D34" s="36" t="s">
        <v>127</v>
      </c>
      <c r="E34" s="55">
        <v>200</v>
      </c>
      <c r="F34" s="111">
        <v>0</v>
      </c>
      <c r="G34" s="111">
        <v>0</v>
      </c>
      <c r="H34" s="111">
        <v>0</v>
      </c>
    </row>
    <row r="35" spans="1:8" ht="3.75" customHeight="1">
      <c r="A35" s="73"/>
      <c r="B35" s="36"/>
      <c r="C35" s="36"/>
      <c r="D35" s="36"/>
      <c r="E35" s="55"/>
      <c r="F35" s="111"/>
      <c r="G35" s="111"/>
      <c r="H35" s="111"/>
    </row>
    <row r="36" spans="1:8" ht="15" customHeight="1">
      <c r="A36" s="73" t="s">
        <v>70</v>
      </c>
      <c r="B36" s="36" t="s">
        <v>3</v>
      </c>
      <c r="C36" s="36" t="s">
        <v>69</v>
      </c>
      <c r="D36" s="36"/>
      <c r="E36" s="36"/>
      <c r="F36" s="111">
        <f aca="true" t="shared" si="3" ref="F36:H37">F37</f>
        <v>2</v>
      </c>
      <c r="G36" s="111">
        <f t="shared" si="3"/>
        <v>2</v>
      </c>
      <c r="H36" s="111">
        <f t="shared" si="3"/>
        <v>2</v>
      </c>
    </row>
    <row r="37" spans="1:8" ht="39.75" customHeight="1">
      <c r="A37" s="73" t="s">
        <v>108</v>
      </c>
      <c r="B37" s="36" t="s">
        <v>3</v>
      </c>
      <c r="C37" s="36" t="s">
        <v>69</v>
      </c>
      <c r="D37" s="36" t="s">
        <v>127</v>
      </c>
      <c r="E37" s="65"/>
      <c r="F37" s="111">
        <f t="shared" si="3"/>
        <v>2</v>
      </c>
      <c r="G37" s="111">
        <f t="shared" si="3"/>
        <v>2</v>
      </c>
      <c r="H37" s="111">
        <f t="shared" si="3"/>
        <v>2</v>
      </c>
    </row>
    <row r="38" spans="1:8" ht="15.75" customHeight="1">
      <c r="A38" s="73" t="s">
        <v>110</v>
      </c>
      <c r="B38" s="36" t="s">
        <v>3</v>
      </c>
      <c r="C38" s="36" t="s">
        <v>69</v>
      </c>
      <c r="D38" s="36" t="s">
        <v>127</v>
      </c>
      <c r="E38" s="55">
        <v>800</v>
      </c>
      <c r="F38" s="111">
        <v>2</v>
      </c>
      <c r="G38" s="111">
        <v>2</v>
      </c>
      <c r="H38" s="111">
        <v>2</v>
      </c>
    </row>
    <row r="39" spans="1:8" ht="3" customHeight="1">
      <c r="A39" s="73"/>
      <c r="B39" s="36"/>
      <c r="C39" s="36"/>
      <c r="D39" s="36"/>
      <c r="E39" s="55"/>
      <c r="F39" s="111"/>
      <c r="G39" s="111"/>
      <c r="H39" s="111"/>
    </row>
    <row r="40" spans="1:8" ht="15" customHeight="1">
      <c r="A40" s="73" t="s">
        <v>56</v>
      </c>
      <c r="B40" s="36" t="s">
        <v>3</v>
      </c>
      <c r="C40" s="36" t="s">
        <v>80</v>
      </c>
      <c r="D40" s="36"/>
      <c r="E40" s="55"/>
      <c r="F40" s="111">
        <f>F41+F43</f>
        <v>5.9</v>
      </c>
      <c r="G40" s="111">
        <f>G41+G43</f>
        <v>192.7</v>
      </c>
      <c r="H40" s="111">
        <f>H41+H43</f>
        <v>390.5</v>
      </c>
    </row>
    <row r="41" spans="1:8" ht="39.75" customHeight="1" hidden="1">
      <c r="A41" s="75" t="s">
        <v>138</v>
      </c>
      <c r="B41" s="36" t="s">
        <v>3</v>
      </c>
      <c r="C41" s="36" t="s">
        <v>80</v>
      </c>
      <c r="D41" s="36" t="s">
        <v>132</v>
      </c>
      <c r="E41" s="55"/>
      <c r="F41" s="111">
        <f>F42</f>
        <v>0</v>
      </c>
      <c r="G41" s="111">
        <f>G42</f>
        <v>0</v>
      </c>
      <c r="H41" s="111">
        <f>H42</f>
        <v>0</v>
      </c>
    </row>
    <row r="42" spans="1:8" ht="28.5" customHeight="1" hidden="1">
      <c r="A42" s="73" t="s">
        <v>106</v>
      </c>
      <c r="B42" s="36" t="s">
        <v>3</v>
      </c>
      <c r="C42" s="36" t="s">
        <v>80</v>
      </c>
      <c r="D42" s="36" t="s">
        <v>132</v>
      </c>
      <c r="E42" s="55">
        <v>200</v>
      </c>
      <c r="F42" s="111">
        <v>0</v>
      </c>
      <c r="G42" s="111">
        <v>0</v>
      </c>
      <c r="H42" s="111">
        <v>0</v>
      </c>
    </row>
    <row r="43" spans="1:8" ht="27.75" customHeight="1">
      <c r="A43" s="73" t="s">
        <v>102</v>
      </c>
      <c r="B43" s="36" t="s">
        <v>3</v>
      </c>
      <c r="C43" s="36" t="s">
        <v>80</v>
      </c>
      <c r="D43" s="36" t="s">
        <v>127</v>
      </c>
      <c r="E43" s="55"/>
      <c r="F43" s="111">
        <f>F45+F44</f>
        <v>5.9</v>
      </c>
      <c r="G43" s="111">
        <f>G45+G44</f>
        <v>192.7</v>
      </c>
      <c r="H43" s="111">
        <f>H45+H44</f>
        <v>390.5</v>
      </c>
    </row>
    <row r="44" spans="1:8" ht="27" customHeight="1">
      <c r="A44" s="73" t="s">
        <v>106</v>
      </c>
      <c r="B44" s="36" t="s">
        <v>3</v>
      </c>
      <c r="C44" s="36" t="s">
        <v>80</v>
      </c>
      <c r="D44" s="36" t="s">
        <v>127</v>
      </c>
      <c r="E44" s="55">
        <v>200</v>
      </c>
      <c r="F44" s="111">
        <v>3.9</v>
      </c>
      <c r="G44" s="111">
        <v>3.6</v>
      </c>
      <c r="H44" s="111">
        <v>3.6</v>
      </c>
    </row>
    <row r="45" spans="1:8" ht="16.5" customHeight="1">
      <c r="A45" s="75" t="s">
        <v>110</v>
      </c>
      <c r="B45" s="36" t="s">
        <v>3</v>
      </c>
      <c r="C45" s="36" t="s">
        <v>80</v>
      </c>
      <c r="D45" s="36" t="s">
        <v>127</v>
      </c>
      <c r="E45" s="55">
        <v>800</v>
      </c>
      <c r="F45" s="111">
        <v>2</v>
      </c>
      <c r="G45" s="120">
        <v>189.1</v>
      </c>
      <c r="H45" s="120">
        <v>386.9</v>
      </c>
    </row>
    <row r="46" spans="1:8" ht="4.5" customHeight="1">
      <c r="A46" s="75"/>
      <c r="B46" s="36"/>
      <c r="C46" s="36"/>
      <c r="D46" s="36"/>
      <c r="E46" s="55"/>
      <c r="F46" s="111"/>
      <c r="G46" s="111"/>
      <c r="H46" s="111"/>
    </row>
    <row r="47" spans="1:8" ht="15.75" customHeight="1">
      <c r="A47" s="56" t="s">
        <v>32</v>
      </c>
      <c r="B47" s="24" t="s">
        <v>9</v>
      </c>
      <c r="C47" s="36"/>
      <c r="D47" s="36"/>
      <c r="E47" s="36"/>
      <c r="F47" s="107">
        <f aca="true" t="shared" si="4" ref="F47:H48">F48</f>
        <v>107</v>
      </c>
      <c r="G47" s="107">
        <f t="shared" si="4"/>
        <v>111.9</v>
      </c>
      <c r="H47" s="107">
        <f t="shared" si="4"/>
        <v>115.9</v>
      </c>
    </row>
    <row r="48" spans="1:8" ht="15.75" customHeight="1">
      <c r="A48" s="73" t="s">
        <v>39</v>
      </c>
      <c r="B48" s="36" t="s">
        <v>9</v>
      </c>
      <c r="C48" s="36" t="s">
        <v>10</v>
      </c>
      <c r="D48" s="36"/>
      <c r="E48" s="36"/>
      <c r="F48" s="111">
        <f t="shared" si="4"/>
        <v>107</v>
      </c>
      <c r="G48" s="111">
        <f t="shared" si="4"/>
        <v>111.9</v>
      </c>
      <c r="H48" s="111">
        <f t="shared" si="4"/>
        <v>115.9</v>
      </c>
    </row>
    <row r="49" spans="1:8" ht="27.75" customHeight="1">
      <c r="A49" s="48" t="s">
        <v>102</v>
      </c>
      <c r="B49" s="36" t="s">
        <v>9</v>
      </c>
      <c r="C49" s="36" t="s">
        <v>10</v>
      </c>
      <c r="D49" s="36" t="s">
        <v>127</v>
      </c>
      <c r="E49" s="36"/>
      <c r="F49" s="111">
        <f>F50+F51</f>
        <v>107</v>
      </c>
      <c r="G49" s="111">
        <f>G50+G51</f>
        <v>111.9</v>
      </c>
      <c r="H49" s="111">
        <f>H50+H51</f>
        <v>115.9</v>
      </c>
    </row>
    <row r="50" spans="1:8" ht="51.75" customHeight="1">
      <c r="A50" s="48" t="s">
        <v>103</v>
      </c>
      <c r="B50" s="36" t="s">
        <v>9</v>
      </c>
      <c r="C50" s="36" t="s">
        <v>10</v>
      </c>
      <c r="D50" s="36" t="s">
        <v>127</v>
      </c>
      <c r="E50" s="36" t="s">
        <v>104</v>
      </c>
      <c r="F50" s="120">
        <v>76.7</v>
      </c>
      <c r="G50" s="120">
        <v>76.7</v>
      </c>
      <c r="H50" s="120">
        <v>76.7</v>
      </c>
    </row>
    <row r="51" spans="1:8" ht="27.75" customHeight="1">
      <c r="A51" s="73" t="s">
        <v>106</v>
      </c>
      <c r="B51" s="36" t="s">
        <v>9</v>
      </c>
      <c r="C51" s="36" t="s">
        <v>10</v>
      </c>
      <c r="D51" s="36" t="s">
        <v>127</v>
      </c>
      <c r="E51" s="36" t="s">
        <v>107</v>
      </c>
      <c r="F51" s="120">
        <v>30.3</v>
      </c>
      <c r="G51" s="120">
        <v>35.2</v>
      </c>
      <c r="H51" s="120">
        <v>39.2</v>
      </c>
    </row>
    <row r="52" spans="1:8" ht="1.5" customHeight="1" hidden="1">
      <c r="A52" s="73"/>
      <c r="B52" s="36"/>
      <c r="C52" s="36"/>
      <c r="D52" s="36"/>
      <c r="E52" s="36"/>
      <c r="F52" s="111"/>
      <c r="G52" s="111"/>
      <c r="H52" s="111"/>
    </row>
    <row r="53" spans="1:8" ht="35.25" customHeight="1" hidden="1">
      <c r="A53" s="76" t="s">
        <v>64</v>
      </c>
      <c r="B53" s="24" t="s">
        <v>10</v>
      </c>
      <c r="C53" s="24"/>
      <c r="D53" s="24"/>
      <c r="E53" s="24"/>
      <c r="F53" s="107">
        <f aca="true" t="shared" si="5" ref="F53:H55">F54</f>
        <v>0</v>
      </c>
      <c r="G53" s="107">
        <f t="shared" si="5"/>
        <v>0</v>
      </c>
      <c r="H53" s="107">
        <f t="shared" si="5"/>
        <v>0</v>
      </c>
    </row>
    <row r="54" spans="1:8" ht="15.75" customHeight="1" hidden="1">
      <c r="A54" s="49" t="s">
        <v>23</v>
      </c>
      <c r="B54" s="36" t="s">
        <v>10</v>
      </c>
      <c r="C54" s="36" t="s">
        <v>24</v>
      </c>
      <c r="D54" s="36"/>
      <c r="E54" s="36"/>
      <c r="F54" s="111">
        <f t="shared" si="5"/>
        <v>0</v>
      </c>
      <c r="G54" s="111">
        <f t="shared" si="5"/>
        <v>0</v>
      </c>
      <c r="H54" s="111">
        <f t="shared" si="5"/>
        <v>0</v>
      </c>
    </row>
    <row r="55" spans="1:8" ht="41.25" customHeight="1" hidden="1">
      <c r="A55" s="61" t="s">
        <v>140</v>
      </c>
      <c r="B55" s="36" t="s">
        <v>10</v>
      </c>
      <c r="C55" s="36" t="s">
        <v>24</v>
      </c>
      <c r="D55" s="36" t="s">
        <v>131</v>
      </c>
      <c r="E55" s="64"/>
      <c r="F55" s="111">
        <f t="shared" si="5"/>
        <v>0</v>
      </c>
      <c r="G55" s="111">
        <f t="shared" si="5"/>
        <v>0</v>
      </c>
      <c r="H55" s="111">
        <f t="shared" si="5"/>
        <v>0</v>
      </c>
    </row>
    <row r="56" spans="1:8" ht="23.25" customHeight="1" hidden="1">
      <c r="A56" s="73" t="s">
        <v>106</v>
      </c>
      <c r="B56" s="36" t="s">
        <v>10</v>
      </c>
      <c r="C56" s="36" t="s">
        <v>24</v>
      </c>
      <c r="D56" s="36" t="s">
        <v>131</v>
      </c>
      <c r="E56" s="64">
        <v>200</v>
      </c>
      <c r="F56" s="111">
        <v>0</v>
      </c>
      <c r="G56" s="111">
        <v>0</v>
      </c>
      <c r="H56" s="111">
        <v>0</v>
      </c>
    </row>
    <row r="57" spans="1:8" ht="3" customHeight="1" hidden="1">
      <c r="A57" s="73"/>
      <c r="B57" s="36"/>
      <c r="C57" s="36"/>
      <c r="D57" s="36"/>
      <c r="E57" s="64"/>
      <c r="F57" s="111"/>
      <c r="G57" s="111"/>
      <c r="H57" s="111"/>
    </row>
    <row r="58" spans="1:8" ht="17.25" customHeight="1">
      <c r="A58" s="50" t="s">
        <v>57</v>
      </c>
      <c r="B58" s="24" t="s">
        <v>43</v>
      </c>
      <c r="C58" s="24"/>
      <c r="D58" s="24"/>
      <c r="E58" s="24"/>
      <c r="F58" s="107">
        <f>F59+F69</f>
        <v>1431.73</v>
      </c>
      <c r="G58" s="107">
        <f aca="true" t="shared" si="6" ref="G58:H61">G59</f>
        <v>1005.6999999999999</v>
      </c>
      <c r="H58" s="107">
        <f t="shared" si="6"/>
        <v>1077.3</v>
      </c>
    </row>
    <row r="59" spans="1:8" ht="17.25" customHeight="1">
      <c r="A59" s="77" t="s">
        <v>91</v>
      </c>
      <c r="B59" s="36" t="s">
        <v>43</v>
      </c>
      <c r="C59" s="36" t="s">
        <v>24</v>
      </c>
      <c r="D59" s="36"/>
      <c r="E59" s="36"/>
      <c r="F59" s="111">
        <f>F60+F66</f>
        <v>1431.73</v>
      </c>
      <c r="G59" s="111">
        <f t="shared" si="6"/>
        <v>1005.6999999999999</v>
      </c>
      <c r="H59" s="111">
        <f t="shared" si="6"/>
        <v>1077.3</v>
      </c>
    </row>
    <row r="60" spans="1:8" ht="45" customHeight="1">
      <c r="A60" s="105" t="s">
        <v>143</v>
      </c>
      <c r="B60" s="36" t="s">
        <v>43</v>
      </c>
      <c r="C60" s="36" t="s">
        <v>24</v>
      </c>
      <c r="D60" s="36" t="s">
        <v>144</v>
      </c>
      <c r="E60" s="36"/>
      <c r="F60" s="111">
        <f>F61+F64</f>
        <v>1128.7</v>
      </c>
      <c r="G60" s="111">
        <f>G61+G64</f>
        <v>1005.6999999999999</v>
      </c>
      <c r="H60" s="111">
        <f>H61+H64</f>
        <v>1077.3</v>
      </c>
    </row>
    <row r="61" spans="1:8" ht="41.25" customHeight="1">
      <c r="A61" s="71" t="s">
        <v>180</v>
      </c>
      <c r="B61" s="36" t="s">
        <v>43</v>
      </c>
      <c r="C61" s="36" t="s">
        <v>24</v>
      </c>
      <c r="D61" s="36" t="s">
        <v>145</v>
      </c>
      <c r="E61" s="64"/>
      <c r="F61" s="111">
        <f>F62+F63</f>
        <v>880.7</v>
      </c>
      <c r="G61" s="111">
        <f t="shared" si="6"/>
        <v>756.8</v>
      </c>
      <c r="H61" s="111">
        <f t="shared" si="6"/>
        <v>829.4</v>
      </c>
    </row>
    <row r="62" spans="1:8" ht="24.75" customHeight="1">
      <c r="A62" s="48" t="s">
        <v>106</v>
      </c>
      <c r="B62" s="36" t="s">
        <v>43</v>
      </c>
      <c r="C62" s="36" t="s">
        <v>24</v>
      </c>
      <c r="D62" s="17" t="s">
        <v>145</v>
      </c>
      <c r="E62" s="36" t="s">
        <v>107</v>
      </c>
      <c r="F62" s="111">
        <v>880.7</v>
      </c>
      <c r="G62" s="111">
        <v>756.8</v>
      </c>
      <c r="H62" s="111">
        <v>829.4</v>
      </c>
    </row>
    <row r="63" spans="1:8" ht="17.25" customHeight="1">
      <c r="A63" s="48" t="s">
        <v>109</v>
      </c>
      <c r="B63" s="36" t="s">
        <v>43</v>
      </c>
      <c r="C63" s="36" t="s">
        <v>24</v>
      </c>
      <c r="D63" s="17" t="s">
        <v>145</v>
      </c>
      <c r="E63" s="17" t="s">
        <v>19</v>
      </c>
      <c r="F63" s="111">
        <v>0</v>
      </c>
      <c r="G63" s="111">
        <v>0</v>
      </c>
      <c r="H63" s="111">
        <v>0</v>
      </c>
    </row>
    <row r="64" spans="1:8" ht="24.75" customHeight="1">
      <c r="A64" s="72" t="s">
        <v>203</v>
      </c>
      <c r="B64" s="17" t="s">
        <v>43</v>
      </c>
      <c r="C64" s="17" t="s">
        <v>24</v>
      </c>
      <c r="D64" s="17" t="s">
        <v>204</v>
      </c>
      <c r="E64" s="36"/>
      <c r="F64" s="111">
        <f>F65</f>
        <v>248</v>
      </c>
      <c r="G64" s="111">
        <f>G65</f>
        <v>248.9</v>
      </c>
      <c r="H64" s="111">
        <f>H65</f>
        <v>247.9</v>
      </c>
    </row>
    <row r="65" spans="1:8" ht="25.5" customHeight="1">
      <c r="A65" s="48" t="s">
        <v>106</v>
      </c>
      <c r="B65" s="17" t="s">
        <v>43</v>
      </c>
      <c r="C65" s="17" t="s">
        <v>24</v>
      </c>
      <c r="D65" s="17" t="s">
        <v>204</v>
      </c>
      <c r="E65" s="17" t="s">
        <v>107</v>
      </c>
      <c r="F65" s="111">
        <v>248</v>
      </c>
      <c r="G65" s="111">
        <v>248.9</v>
      </c>
      <c r="H65" s="111">
        <v>247.9</v>
      </c>
    </row>
    <row r="66" spans="1:8" ht="25.5" customHeight="1">
      <c r="A66" s="48" t="s">
        <v>102</v>
      </c>
      <c r="B66" s="17" t="s">
        <v>43</v>
      </c>
      <c r="C66" s="17" t="s">
        <v>24</v>
      </c>
      <c r="D66" s="36" t="s">
        <v>127</v>
      </c>
      <c r="E66" s="17"/>
      <c r="F66" s="111">
        <f>F68+F67</f>
        <v>303.03</v>
      </c>
      <c r="G66" s="111"/>
      <c r="H66" s="111"/>
    </row>
    <row r="67" spans="1:8" ht="37.5" customHeight="1">
      <c r="A67" s="48" t="s">
        <v>103</v>
      </c>
      <c r="B67" s="17" t="s">
        <v>43</v>
      </c>
      <c r="C67" s="17" t="s">
        <v>24</v>
      </c>
      <c r="D67" s="36" t="s">
        <v>127</v>
      </c>
      <c r="E67" s="17" t="s">
        <v>104</v>
      </c>
      <c r="F67" s="111">
        <v>260.03</v>
      </c>
      <c r="G67" s="111"/>
      <c r="H67" s="111"/>
    </row>
    <row r="68" spans="1:8" ht="24.75" customHeight="1">
      <c r="A68" s="73" t="s">
        <v>106</v>
      </c>
      <c r="B68" s="17" t="s">
        <v>43</v>
      </c>
      <c r="C68" s="17" t="s">
        <v>24</v>
      </c>
      <c r="D68" s="36" t="s">
        <v>127</v>
      </c>
      <c r="E68" s="36" t="s">
        <v>107</v>
      </c>
      <c r="F68" s="111">
        <v>43</v>
      </c>
      <c r="G68" s="111"/>
      <c r="H68" s="111"/>
    </row>
    <row r="69" spans="1:8" ht="18.75" customHeight="1" hidden="1">
      <c r="A69" s="73" t="s">
        <v>93</v>
      </c>
      <c r="B69" s="36" t="s">
        <v>43</v>
      </c>
      <c r="C69" s="36" t="s">
        <v>46</v>
      </c>
      <c r="D69" s="36"/>
      <c r="E69" s="36"/>
      <c r="F69" s="111">
        <f aca="true" t="shared" si="7" ref="F69:H70">F70</f>
        <v>0</v>
      </c>
      <c r="G69" s="111">
        <f t="shared" si="7"/>
        <v>0</v>
      </c>
      <c r="H69" s="111">
        <f t="shared" si="7"/>
        <v>0</v>
      </c>
    </row>
    <row r="70" spans="1:8" ht="43.5" customHeight="1" hidden="1">
      <c r="A70" s="63" t="s">
        <v>201</v>
      </c>
      <c r="B70" s="36" t="s">
        <v>43</v>
      </c>
      <c r="C70" s="36" t="s">
        <v>46</v>
      </c>
      <c r="D70" s="36" t="s">
        <v>134</v>
      </c>
      <c r="E70" s="36"/>
      <c r="F70" s="111">
        <f t="shared" si="7"/>
        <v>0</v>
      </c>
      <c r="G70" s="111">
        <f t="shared" si="7"/>
        <v>0</v>
      </c>
      <c r="H70" s="111">
        <f t="shared" si="7"/>
        <v>0</v>
      </c>
    </row>
    <row r="71" spans="1:8" ht="15.75" customHeight="1" hidden="1">
      <c r="A71" s="73" t="s">
        <v>106</v>
      </c>
      <c r="B71" s="36" t="s">
        <v>43</v>
      </c>
      <c r="C71" s="36" t="s">
        <v>46</v>
      </c>
      <c r="D71" s="36" t="s">
        <v>134</v>
      </c>
      <c r="E71" s="36" t="s">
        <v>107</v>
      </c>
      <c r="F71" s="111">
        <v>0</v>
      </c>
      <c r="G71" s="111">
        <v>0</v>
      </c>
      <c r="H71" s="111">
        <v>0</v>
      </c>
    </row>
    <row r="72" spans="1:8" ht="15" customHeight="1">
      <c r="A72" s="50" t="s">
        <v>11</v>
      </c>
      <c r="B72" s="24" t="s">
        <v>27</v>
      </c>
      <c r="C72" s="24"/>
      <c r="D72" s="24"/>
      <c r="E72" s="24"/>
      <c r="F72" s="107">
        <f>F73+F81+F95</f>
        <v>3775.7200000000003</v>
      </c>
      <c r="G72" s="107">
        <f>G73+G81+G95</f>
        <v>2974.91</v>
      </c>
      <c r="H72" s="107">
        <f>H73+H81+H95</f>
        <v>2961.41</v>
      </c>
    </row>
    <row r="73" spans="1:8" ht="15.75" customHeight="1">
      <c r="A73" s="79" t="s">
        <v>12</v>
      </c>
      <c r="B73" s="81" t="s">
        <v>27</v>
      </c>
      <c r="C73" s="81" t="s">
        <v>9</v>
      </c>
      <c r="D73" s="81"/>
      <c r="E73" s="81"/>
      <c r="F73" s="120">
        <f>F76+F74</f>
        <v>589.3</v>
      </c>
      <c r="G73" s="120">
        <f>G76+G74</f>
        <v>116</v>
      </c>
      <c r="H73" s="120">
        <f>H76+H74</f>
        <v>116</v>
      </c>
    </row>
    <row r="74" spans="1:8" ht="37.5" customHeight="1">
      <c r="A74" s="48" t="s">
        <v>201</v>
      </c>
      <c r="B74" s="81" t="s">
        <v>27</v>
      </c>
      <c r="C74" s="70" t="s">
        <v>9</v>
      </c>
      <c r="D74" s="81" t="s">
        <v>134</v>
      </c>
      <c r="E74" s="81"/>
      <c r="F74" s="120">
        <f>F75</f>
        <v>116</v>
      </c>
      <c r="G74" s="120">
        <f>G75</f>
        <v>116</v>
      </c>
      <c r="H74" s="120">
        <f>H75</f>
        <v>116</v>
      </c>
    </row>
    <row r="75" spans="1:8" ht="24.75" customHeight="1">
      <c r="A75" s="73" t="s">
        <v>106</v>
      </c>
      <c r="B75" s="81" t="s">
        <v>27</v>
      </c>
      <c r="C75" s="70" t="s">
        <v>9</v>
      </c>
      <c r="D75" s="81" t="s">
        <v>134</v>
      </c>
      <c r="E75" s="81" t="s">
        <v>107</v>
      </c>
      <c r="F75" s="120">
        <v>116</v>
      </c>
      <c r="G75" s="120">
        <v>116</v>
      </c>
      <c r="H75" s="120">
        <v>116</v>
      </c>
    </row>
    <row r="76" spans="1:8" ht="39" customHeight="1">
      <c r="A76" s="80" t="s">
        <v>200</v>
      </c>
      <c r="B76" s="81" t="s">
        <v>27</v>
      </c>
      <c r="C76" s="81" t="s">
        <v>9</v>
      </c>
      <c r="D76" s="81" t="s">
        <v>202</v>
      </c>
      <c r="E76" s="81"/>
      <c r="F76" s="120">
        <f>F77+F78</f>
        <v>473.29999999999995</v>
      </c>
      <c r="G76" s="120">
        <f>G77</f>
        <v>0</v>
      </c>
      <c r="H76" s="120">
        <f>H77</f>
        <v>0</v>
      </c>
    </row>
    <row r="77" spans="1:8" ht="21.75" customHeight="1" hidden="1">
      <c r="A77" s="71" t="s">
        <v>181</v>
      </c>
      <c r="B77" s="81" t="s">
        <v>27</v>
      </c>
      <c r="C77" s="81" t="s">
        <v>9</v>
      </c>
      <c r="D77" s="81" t="s">
        <v>202</v>
      </c>
      <c r="E77" s="121"/>
      <c r="F77" s="120">
        <f>SUM(F79)</f>
        <v>337.2</v>
      </c>
      <c r="G77" s="120">
        <f>SUM(G79)</f>
        <v>0</v>
      </c>
      <c r="H77" s="120">
        <f>SUM(H79)</f>
        <v>0</v>
      </c>
    </row>
    <row r="78" spans="1:8" ht="51" customHeight="1">
      <c r="A78" s="105" t="s">
        <v>103</v>
      </c>
      <c r="B78" s="81" t="s">
        <v>27</v>
      </c>
      <c r="C78" s="81" t="s">
        <v>9</v>
      </c>
      <c r="D78" s="81" t="s">
        <v>202</v>
      </c>
      <c r="E78" s="122">
        <v>100</v>
      </c>
      <c r="F78" s="120">
        <v>136.1</v>
      </c>
      <c r="G78" s="120">
        <v>0</v>
      </c>
      <c r="H78" s="120">
        <v>0</v>
      </c>
    </row>
    <row r="79" spans="1:8" ht="24" customHeight="1">
      <c r="A79" s="73" t="s">
        <v>106</v>
      </c>
      <c r="B79" s="81" t="s">
        <v>27</v>
      </c>
      <c r="C79" s="81" t="s">
        <v>9</v>
      </c>
      <c r="D79" s="81" t="s">
        <v>202</v>
      </c>
      <c r="E79" s="122">
        <v>200</v>
      </c>
      <c r="F79" s="120">
        <f>237.2+100</f>
        <v>337.2</v>
      </c>
      <c r="G79" s="120">
        <v>0</v>
      </c>
      <c r="H79" s="120">
        <v>0</v>
      </c>
    </row>
    <row r="80" spans="1:8" ht="2.25" customHeight="1">
      <c r="A80" s="73"/>
      <c r="B80" s="36"/>
      <c r="C80" s="36"/>
      <c r="D80" s="36"/>
      <c r="E80" s="47"/>
      <c r="F80" s="111"/>
      <c r="G80" s="111"/>
      <c r="H80" s="111"/>
    </row>
    <row r="81" spans="1:8" ht="19.5" customHeight="1">
      <c r="A81" s="82" t="s">
        <v>36</v>
      </c>
      <c r="B81" s="36" t="s">
        <v>27</v>
      </c>
      <c r="C81" s="36" t="s">
        <v>10</v>
      </c>
      <c r="D81" s="36"/>
      <c r="E81" s="65"/>
      <c r="F81" s="111">
        <f>F85+F89+F93+F91</f>
        <v>720.23</v>
      </c>
      <c r="G81" s="111">
        <f>G85+G89+G93</f>
        <v>356.22</v>
      </c>
      <c r="H81" s="111">
        <f>H85+H89+H93</f>
        <v>356.22</v>
      </c>
    </row>
    <row r="82" spans="1:8" ht="42.75" customHeight="1" hidden="1">
      <c r="A82" s="83" t="s">
        <v>133</v>
      </c>
      <c r="B82" s="36" t="s">
        <v>27</v>
      </c>
      <c r="C82" s="36" t="s">
        <v>10</v>
      </c>
      <c r="D82" s="36" t="s">
        <v>134</v>
      </c>
      <c r="E82" s="65"/>
      <c r="F82" s="111">
        <f>F83</f>
        <v>0</v>
      </c>
      <c r="G82" s="111">
        <f>G83</f>
        <v>0</v>
      </c>
      <c r="H82" s="111">
        <f>H83</f>
        <v>0</v>
      </c>
    </row>
    <row r="83" spans="1:8" ht="24.75" customHeight="1" hidden="1">
      <c r="A83" s="82" t="s">
        <v>106</v>
      </c>
      <c r="B83" s="36" t="s">
        <v>27</v>
      </c>
      <c r="C83" s="36" t="s">
        <v>10</v>
      </c>
      <c r="D83" s="36" t="s">
        <v>134</v>
      </c>
      <c r="E83" s="67">
        <v>200</v>
      </c>
      <c r="F83" s="111">
        <v>0</v>
      </c>
      <c r="G83" s="111">
        <v>0</v>
      </c>
      <c r="H83" s="111">
        <v>0</v>
      </c>
    </row>
    <row r="84" spans="1:8" ht="5.25" customHeight="1" hidden="1">
      <c r="A84" s="82"/>
      <c r="B84" s="36"/>
      <c r="C84" s="36"/>
      <c r="D84" s="36"/>
      <c r="E84" s="65"/>
      <c r="F84" s="111"/>
      <c r="G84" s="111"/>
      <c r="H84" s="111"/>
    </row>
    <row r="85" spans="1:8" ht="28.5" customHeight="1">
      <c r="A85" s="52" t="s">
        <v>156</v>
      </c>
      <c r="B85" s="36" t="s">
        <v>27</v>
      </c>
      <c r="C85" s="36" t="s">
        <v>10</v>
      </c>
      <c r="D85" s="36" t="s">
        <v>157</v>
      </c>
      <c r="E85" s="65"/>
      <c r="F85" s="111">
        <f>F86</f>
        <v>656.23</v>
      </c>
      <c r="G85" s="111">
        <f>G86</f>
        <v>356.22</v>
      </c>
      <c r="H85" s="111">
        <f>H86</f>
        <v>356.22</v>
      </c>
    </row>
    <row r="86" spans="1:8" ht="19.5" customHeight="1">
      <c r="A86" s="72" t="s">
        <v>182</v>
      </c>
      <c r="B86" s="36" t="s">
        <v>27</v>
      </c>
      <c r="C86" s="36" t="s">
        <v>10</v>
      </c>
      <c r="D86" s="81" t="s">
        <v>172</v>
      </c>
      <c r="E86" s="65"/>
      <c r="F86" s="111">
        <f>F87+F88</f>
        <v>656.23</v>
      </c>
      <c r="G86" s="111">
        <f>G87+G88</f>
        <v>356.22</v>
      </c>
      <c r="H86" s="111">
        <f>H87+H88</f>
        <v>356.22</v>
      </c>
    </row>
    <row r="87" spans="1:8" ht="24" customHeight="1">
      <c r="A87" s="73" t="s">
        <v>106</v>
      </c>
      <c r="B87" s="36" t="s">
        <v>27</v>
      </c>
      <c r="C87" s="36" t="s">
        <v>10</v>
      </c>
      <c r="D87" s="81" t="s">
        <v>172</v>
      </c>
      <c r="E87" s="67">
        <v>200</v>
      </c>
      <c r="F87" s="111">
        <v>656.23</v>
      </c>
      <c r="G87" s="111">
        <v>356.22</v>
      </c>
      <c r="H87" s="111">
        <v>356.22</v>
      </c>
    </row>
    <row r="88" spans="1:8" ht="29.25" customHeight="1" hidden="1">
      <c r="A88" s="73" t="s">
        <v>113</v>
      </c>
      <c r="B88" s="36" t="s">
        <v>27</v>
      </c>
      <c r="C88" s="36" t="s">
        <v>10</v>
      </c>
      <c r="D88" s="36" t="s">
        <v>130</v>
      </c>
      <c r="E88" s="36" t="s">
        <v>114</v>
      </c>
      <c r="F88" s="111">
        <v>0</v>
      </c>
      <c r="G88" s="111">
        <v>0</v>
      </c>
      <c r="H88" s="111">
        <v>0</v>
      </c>
    </row>
    <row r="89" spans="1:8" ht="39.75" customHeight="1" hidden="1">
      <c r="A89" s="48" t="s">
        <v>201</v>
      </c>
      <c r="B89" s="36" t="s">
        <v>27</v>
      </c>
      <c r="C89" s="36" t="s">
        <v>10</v>
      </c>
      <c r="D89" s="36" t="s">
        <v>134</v>
      </c>
      <c r="E89" s="36"/>
      <c r="F89" s="111">
        <f>F90</f>
        <v>0</v>
      </c>
      <c r="G89" s="111">
        <f>G90</f>
        <v>0</v>
      </c>
      <c r="H89" s="111">
        <f>H90</f>
        <v>0</v>
      </c>
    </row>
    <row r="90" spans="1:8" ht="26.25" customHeight="1" hidden="1">
      <c r="A90" s="73" t="s">
        <v>106</v>
      </c>
      <c r="B90" s="36" t="s">
        <v>27</v>
      </c>
      <c r="C90" s="36" t="s">
        <v>10</v>
      </c>
      <c r="D90" s="36" t="s">
        <v>134</v>
      </c>
      <c r="E90" s="36" t="s">
        <v>107</v>
      </c>
      <c r="F90" s="111">
        <v>0</v>
      </c>
      <c r="G90" s="111">
        <v>0</v>
      </c>
      <c r="H90" s="111">
        <v>0</v>
      </c>
    </row>
    <row r="91" spans="1:8" ht="30.75" customHeight="1" hidden="1">
      <c r="A91" s="48" t="s">
        <v>207</v>
      </c>
      <c r="B91" s="17" t="s">
        <v>27</v>
      </c>
      <c r="C91" s="17" t="s">
        <v>10</v>
      </c>
      <c r="D91" s="17" t="s">
        <v>208</v>
      </c>
      <c r="E91" s="36"/>
      <c r="F91" s="111">
        <f>F92</f>
        <v>0</v>
      </c>
      <c r="G91" s="111">
        <f>G92</f>
        <v>0</v>
      </c>
      <c r="H91" s="111">
        <f>H92</f>
        <v>0</v>
      </c>
    </row>
    <row r="92" spans="1:8" ht="26.25" customHeight="1" hidden="1">
      <c r="A92" s="48" t="s">
        <v>106</v>
      </c>
      <c r="B92" s="17" t="s">
        <v>27</v>
      </c>
      <c r="C92" s="17" t="s">
        <v>10</v>
      </c>
      <c r="D92" s="17" t="s">
        <v>208</v>
      </c>
      <c r="E92" s="17" t="s">
        <v>107</v>
      </c>
      <c r="F92" s="111">
        <v>0</v>
      </c>
      <c r="G92" s="111">
        <v>0</v>
      </c>
      <c r="H92" s="111">
        <v>0</v>
      </c>
    </row>
    <row r="93" spans="1:8" ht="34.5" customHeight="1">
      <c r="A93" s="48" t="s">
        <v>108</v>
      </c>
      <c r="B93" s="17" t="s">
        <v>27</v>
      </c>
      <c r="C93" s="17" t="s">
        <v>10</v>
      </c>
      <c r="D93" s="17" t="s">
        <v>127</v>
      </c>
      <c r="E93" s="36"/>
      <c r="F93" s="111">
        <f>F94</f>
        <v>64</v>
      </c>
      <c r="G93" s="111">
        <f>G94</f>
        <v>0</v>
      </c>
      <c r="H93" s="111">
        <f>H94</f>
        <v>0</v>
      </c>
    </row>
    <row r="94" spans="1:8" ht="27" customHeight="1">
      <c r="A94" s="48" t="s">
        <v>106</v>
      </c>
      <c r="B94" s="36" t="s">
        <v>27</v>
      </c>
      <c r="C94" s="36" t="s">
        <v>10</v>
      </c>
      <c r="D94" s="17" t="s">
        <v>127</v>
      </c>
      <c r="E94" s="36" t="s">
        <v>107</v>
      </c>
      <c r="F94" s="111">
        <v>64</v>
      </c>
      <c r="G94" s="111">
        <v>0</v>
      </c>
      <c r="H94" s="111">
        <v>0</v>
      </c>
    </row>
    <row r="95" spans="1:8" ht="18" customHeight="1">
      <c r="A95" s="73" t="s">
        <v>174</v>
      </c>
      <c r="B95" s="36" t="s">
        <v>27</v>
      </c>
      <c r="C95" s="36" t="s">
        <v>27</v>
      </c>
      <c r="D95" s="36"/>
      <c r="E95" s="36"/>
      <c r="F95" s="111">
        <f aca="true" t="shared" si="8" ref="F95:H96">F96</f>
        <v>2466.19</v>
      </c>
      <c r="G95" s="111">
        <f t="shared" si="8"/>
        <v>2502.6899999999996</v>
      </c>
      <c r="H95" s="111">
        <f t="shared" si="8"/>
        <v>2489.1899999999996</v>
      </c>
    </row>
    <row r="96" spans="1:8" ht="36.75" customHeight="1">
      <c r="A96" s="82" t="s">
        <v>201</v>
      </c>
      <c r="B96" s="36" t="s">
        <v>27</v>
      </c>
      <c r="C96" s="36" t="s">
        <v>27</v>
      </c>
      <c r="D96" s="36" t="s">
        <v>134</v>
      </c>
      <c r="E96" s="65"/>
      <c r="F96" s="111">
        <f t="shared" si="8"/>
        <v>2466.19</v>
      </c>
      <c r="G96" s="111">
        <f t="shared" si="8"/>
        <v>2502.6899999999996</v>
      </c>
      <c r="H96" s="111">
        <f t="shared" si="8"/>
        <v>2489.1899999999996</v>
      </c>
    </row>
    <row r="97" spans="1:8" ht="16.5" customHeight="1" hidden="1">
      <c r="A97" s="72" t="s">
        <v>182</v>
      </c>
      <c r="B97" s="36" t="s">
        <v>27</v>
      </c>
      <c r="C97" s="36" t="s">
        <v>27</v>
      </c>
      <c r="D97" s="81" t="s">
        <v>134</v>
      </c>
      <c r="E97" s="65"/>
      <c r="F97" s="111">
        <f>F98+F99+F100</f>
        <v>2466.19</v>
      </c>
      <c r="G97" s="111">
        <f>G98+G99+G100</f>
        <v>2502.6899999999996</v>
      </c>
      <c r="H97" s="111">
        <f>H98+H99+H100</f>
        <v>2489.1899999999996</v>
      </c>
    </row>
    <row r="98" spans="1:8" ht="52.5" customHeight="1">
      <c r="A98" s="73" t="s">
        <v>103</v>
      </c>
      <c r="B98" s="36" t="s">
        <v>27</v>
      </c>
      <c r="C98" s="36" t="s">
        <v>27</v>
      </c>
      <c r="D98" s="81" t="s">
        <v>134</v>
      </c>
      <c r="E98" s="67">
        <v>100</v>
      </c>
      <c r="F98" s="111">
        <v>2351.8</v>
      </c>
      <c r="G98" s="111">
        <v>2242.2</v>
      </c>
      <c r="H98" s="111">
        <v>2242.2</v>
      </c>
    </row>
    <row r="99" spans="1:8" ht="25.5" customHeight="1">
      <c r="A99" s="73" t="s">
        <v>106</v>
      </c>
      <c r="B99" s="36" t="s">
        <v>27</v>
      </c>
      <c r="C99" s="36" t="s">
        <v>27</v>
      </c>
      <c r="D99" s="81" t="s">
        <v>134</v>
      </c>
      <c r="E99" s="67">
        <v>200</v>
      </c>
      <c r="F99" s="111">
        <v>114.39</v>
      </c>
      <c r="G99" s="111">
        <v>260.49</v>
      </c>
      <c r="H99" s="111">
        <v>246.99</v>
      </c>
    </row>
    <row r="100" spans="1:8" ht="13.5" customHeight="1">
      <c r="A100" s="73" t="s">
        <v>110</v>
      </c>
      <c r="B100" s="36" t="s">
        <v>27</v>
      </c>
      <c r="C100" s="36" t="s">
        <v>27</v>
      </c>
      <c r="D100" s="81" t="s">
        <v>134</v>
      </c>
      <c r="E100" s="36" t="s">
        <v>111</v>
      </c>
      <c r="F100" s="111">
        <v>0</v>
      </c>
      <c r="G100" s="111">
        <v>0</v>
      </c>
      <c r="H100" s="111">
        <v>0</v>
      </c>
    </row>
    <row r="101" spans="1:8" ht="5.25" customHeight="1" hidden="1">
      <c r="A101" s="50" t="s">
        <v>21</v>
      </c>
      <c r="B101" s="24" t="s">
        <v>25</v>
      </c>
      <c r="C101" s="68"/>
      <c r="D101" s="68"/>
      <c r="E101" s="69"/>
      <c r="F101" s="107">
        <f aca="true" t="shared" si="9" ref="F101:H104">F102</f>
        <v>0</v>
      </c>
      <c r="G101" s="107">
        <f t="shared" si="9"/>
        <v>0</v>
      </c>
      <c r="H101" s="107">
        <f t="shared" si="9"/>
        <v>0</v>
      </c>
    </row>
    <row r="102" spans="1:8" ht="14.25" customHeight="1" hidden="1">
      <c r="A102" s="77" t="s">
        <v>59</v>
      </c>
      <c r="B102" s="36" t="s">
        <v>25</v>
      </c>
      <c r="C102" s="36" t="s">
        <v>25</v>
      </c>
      <c r="D102" s="36"/>
      <c r="E102" s="65"/>
      <c r="F102" s="111">
        <f>F104</f>
        <v>0</v>
      </c>
      <c r="G102" s="111">
        <f>G104</f>
        <v>0</v>
      </c>
      <c r="H102" s="111">
        <f>H104</f>
        <v>0</v>
      </c>
    </row>
    <row r="103" spans="1:8" ht="30" customHeight="1" hidden="1">
      <c r="A103" s="78" t="s">
        <v>158</v>
      </c>
      <c r="B103" s="36" t="s">
        <v>25</v>
      </c>
      <c r="C103" s="36" t="s">
        <v>25</v>
      </c>
      <c r="D103" s="36" t="s">
        <v>159</v>
      </c>
      <c r="E103" s="65"/>
      <c r="F103" s="111">
        <f>F104</f>
        <v>0</v>
      </c>
      <c r="G103" s="111">
        <f>G104</f>
        <v>0</v>
      </c>
      <c r="H103" s="111">
        <f>H104</f>
        <v>0</v>
      </c>
    </row>
    <row r="104" spans="1:8" ht="24.75" customHeight="1" hidden="1">
      <c r="A104" s="84" t="s">
        <v>183</v>
      </c>
      <c r="B104" s="36" t="s">
        <v>25</v>
      </c>
      <c r="C104" s="36" t="s">
        <v>25</v>
      </c>
      <c r="D104" s="36" t="s">
        <v>160</v>
      </c>
      <c r="E104" s="65"/>
      <c r="F104" s="111">
        <f t="shared" si="9"/>
        <v>0</v>
      </c>
      <c r="G104" s="111">
        <f t="shared" si="9"/>
        <v>0</v>
      </c>
      <c r="H104" s="111">
        <f t="shared" si="9"/>
        <v>0</v>
      </c>
    </row>
    <row r="105" spans="1:8" s="1" customFormat="1" ht="25.5" customHeight="1" hidden="1">
      <c r="A105" s="73" t="s">
        <v>106</v>
      </c>
      <c r="B105" s="36" t="s">
        <v>25</v>
      </c>
      <c r="C105" s="36" t="s">
        <v>25</v>
      </c>
      <c r="D105" s="36" t="s">
        <v>160</v>
      </c>
      <c r="E105" s="64">
        <v>200</v>
      </c>
      <c r="F105" s="111">
        <v>0</v>
      </c>
      <c r="G105" s="111">
        <v>0</v>
      </c>
      <c r="H105" s="111">
        <v>0</v>
      </c>
    </row>
    <row r="106" spans="1:8" s="1" customFormat="1" ht="5.25" customHeight="1">
      <c r="A106" s="73"/>
      <c r="B106" s="36"/>
      <c r="C106" s="36"/>
      <c r="D106" s="36"/>
      <c r="E106" s="18"/>
      <c r="F106" s="111"/>
      <c r="G106" s="111"/>
      <c r="H106" s="111"/>
    </row>
    <row r="107" spans="1:8" s="1" customFormat="1" ht="15.75" customHeight="1">
      <c r="A107" s="76" t="s">
        <v>84</v>
      </c>
      <c r="B107" s="24" t="s">
        <v>4</v>
      </c>
      <c r="C107" s="24"/>
      <c r="D107" s="24"/>
      <c r="E107" s="18"/>
      <c r="F107" s="107">
        <f>F108</f>
        <v>1508</v>
      </c>
      <c r="G107" s="107">
        <f>G108</f>
        <v>0</v>
      </c>
      <c r="H107" s="107">
        <f>H108</f>
        <v>0</v>
      </c>
    </row>
    <row r="108" spans="1:8" ht="18.75" customHeight="1">
      <c r="A108" s="77" t="s">
        <v>42</v>
      </c>
      <c r="B108" s="36" t="s">
        <v>4</v>
      </c>
      <c r="C108" s="36" t="s">
        <v>3</v>
      </c>
      <c r="D108" s="36"/>
      <c r="E108" s="64"/>
      <c r="F108" s="111">
        <f aca="true" t="shared" si="10" ref="F108:H110">F109</f>
        <v>1508</v>
      </c>
      <c r="G108" s="111">
        <f t="shared" si="10"/>
        <v>0</v>
      </c>
      <c r="H108" s="111">
        <f t="shared" si="10"/>
        <v>0</v>
      </c>
    </row>
    <row r="109" spans="1:8" s="37" customFormat="1" ht="33.75" customHeight="1">
      <c r="A109" s="80" t="s">
        <v>147</v>
      </c>
      <c r="B109" s="36" t="s">
        <v>4</v>
      </c>
      <c r="C109" s="36" t="s">
        <v>3</v>
      </c>
      <c r="D109" s="85" t="s">
        <v>146</v>
      </c>
      <c r="E109" s="64"/>
      <c r="F109" s="111">
        <f>F110+F112</f>
        <v>1508</v>
      </c>
      <c r="G109" s="111">
        <f>G110+G112</f>
        <v>0</v>
      </c>
      <c r="H109" s="111">
        <f>H110+H112</f>
        <v>0</v>
      </c>
    </row>
    <row r="110" spans="1:8" s="37" customFormat="1" ht="39" customHeight="1">
      <c r="A110" s="71" t="s">
        <v>184</v>
      </c>
      <c r="B110" s="36" t="s">
        <v>4</v>
      </c>
      <c r="C110" s="36" t="s">
        <v>3</v>
      </c>
      <c r="D110" s="36" t="s">
        <v>148</v>
      </c>
      <c r="E110" s="64"/>
      <c r="F110" s="111">
        <f>F111</f>
        <v>243.4</v>
      </c>
      <c r="G110" s="111">
        <f t="shared" si="10"/>
        <v>0</v>
      </c>
      <c r="H110" s="111">
        <f t="shared" si="10"/>
        <v>0</v>
      </c>
    </row>
    <row r="111" spans="1:8" s="37" customFormat="1" ht="51.75" customHeight="1">
      <c r="A111" s="73" t="s">
        <v>103</v>
      </c>
      <c r="B111" s="36" t="s">
        <v>4</v>
      </c>
      <c r="C111" s="36" t="s">
        <v>3</v>
      </c>
      <c r="D111" s="36" t="s">
        <v>148</v>
      </c>
      <c r="E111" s="64">
        <v>100</v>
      </c>
      <c r="F111" s="111">
        <v>243.4</v>
      </c>
      <c r="G111" s="111">
        <v>0</v>
      </c>
      <c r="H111" s="111">
        <v>0</v>
      </c>
    </row>
    <row r="112" spans="1:8" s="37" customFormat="1" ht="51.75" customHeight="1">
      <c r="A112" s="72" t="s">
        <v>198</v>
      </c>
      <c r="B112" s="36" t="s">
        <v>4</v>
      </c>
      <c r="C112" s="36" t="s">
        <v>3</v>
      </c>
      <c r="D112" s="36" t="s">
        <v>150</v>
      </c>
      <c r="E112" s="64"/>
      <c r="F112" s="111">
        <f>F113+F114+F115</f>
        <v>1264.6</v>
      </c>
      <c r="G112" s="111">
        <f>G113+G114+G115</f>
        <v>0</v>
      </c>
      <c r="H112" s="111">
        <f>H113+H114+H115</f>
        <v>0</v>
      </c>
    </row>
    <row r="113" spans="1:8" s="37" customFormat="1" ht="51.75" customHeight="1">
      <c r="A113" s="73" t="s">
        <v>103</v>
      </c>
      <c r="B113" s="36" t="s">
        <v>4</v>
      </c>
      <c r="C113" s="36" t="s">
        <v>3</v>
      </c>
      <c r="D113" s="36" t="s">
        <v>150</v>
      </c>
      <c r="E113" s="64">
        <v>100</v>
      </c>
      <c r="F113" s="111">
        <v>980.7</v>
      </c>
      <c r="G113" s="111">
        <v>0</v>
      </c>
      <c r="H113" s="111">
        <v>0</v>
      </c>
    </row>
    <row r="114" spans="1:8" s="37" customFormat="1" ht="24" customHeight="1">
      <c r="A114" s="73" t="s">
        <v>106</v>
      </c>
      <c r="B114" s="36" t="s">
        <v>4</v>
      </c>
      <c r="C114" s="36" t="s">
        <v>3</v>
      </c>
      <c r="D114" s="36" t="s">
        <v>150</v>
      </c>
      <c r="E114" s="64">
        <v>200</v>
      </c>
      <c r="F114" s="111">
        <v>283.9</v>
      </c>
      <c r="G114" s="111"/>
      <c r="H114" s="111"/>
    </row>
    <row r="115" spans="1:8" s="38" customFormat="1" ht="18" customHeight="1">
      <c r="A115" s="73" t="s">
        <v>110</v>
      </c>
      <c r="B115" s="36" t="s">
        <v>4</v>
      </c>
      <c r="C115" s="36" t="s">
        <v>3</v>
      </c>
      <c r="D115" s="36" t="s">
        <v>150</v>
      </c>
      <c r="E115" s="64">
        <v>800</v>
      </c>
      <c r="F115" s="111">
        <v>0</v>
      </c>
      <c r="G115" s="111"/>
      <c r="H115" s="111"/>
    </row>
    <row r="116" spans="1:8" s="38" customFormat="1" ht="3" customHeight="1">
      <c r="A116" s="76" t="s">
        <v>115</v>
      </c>
      <c r="B116" s="24" t="s">
        <v>69</v>
      </c>
      <c r="C116" s="24"/>
      <c r="D116" s="24"/>
      <c r="E116" s="23"/>
      <c r="F116" s="107">
        <f aca="true" t="shared" si="11" ref="F116:H117">F117</f>
        <v>0</v>
      </c>
      <c r="G116" s="107">
        <f t="shared" si="11"/>
        <v>0</v>
      </c>
      <c r="H116" s="107">
        <f t="shared" si="11"/>
        <v>0</v>
      </c>
    </row>
    <row r="117" spans="1:8" s="38" customFormat="1" ht="15.75" customHeight="1" hidden="1">
      <c r="A117" s="79" t="s">
        <v>81</v>
      </c>
      <c r="B117" s="36" t="s">
        <v>69</v>
      </c>
      <c r="C117" s="36" t="s">
        <v>9</v>
      </c>
      <c r="D117" s="36"/>
      <c r="E117" s="65"/>
      <c r="F117" s="111">
        <f t="shared" si="11"/>
        <v>0</v>
      </c>
      <c r="G117" s="111">
        <f t="shared" si="11"/>
        <v>0</v>
      </c>
      <c r="H117" s="111">
        <f t="shared" si="11"/>
        <v>0</v>
      </c>
    </row>
    <row r="118" spans="1:8" ht="27.75" customHeight="1" hidden="1">
      <c r="A118" s="73" t="s">
        <v>173</v>
      </c>
      <c r="B118" s="36" t="s">
        <v>69</v>
      </c>
      <c r="C118" s="36" t="s">
        <v>9</v>
      </c>
      <c r="D118" s="36" t="s">
        <v>164</v>
      </c>
      <c r="E118" s="65"/>
      <c r="F118" s="111">
        <f>F119+F121</f>
        <v>0</v>
      </c>
      <c r="G118" s="111">
        <f>G119+G121</f>
        <v>0</v>
      </c>
      <c r="H118" s="111">
        <f>H119+H121</f>
        <v>0</v>
      </c>
    </row>
    <row r="119" spans="1:8" ht="27.75" customHeight="1" hidden="1">
      <c r="A119" s="72" t="s">
        <v>189</v>
      </c>
      <c r="B119" s="36" t="s">
        <v>69</v>
      </c>
      <c r="C119" s="36" t="s">
        <v>9</v>
      </c>
      <c r="D119" s="36" t="s">
        <v>186</v>
      </c>
      <c r="E119" s="65"/>
      <c r="F119" s="111">
        <f>F120</f>
        <v>0</v>
      </c>
      <c r="G119" s="111">
        <f>G120</f>
        <v>0</v>
      </c>
      <c r="H119" s="111">
        <f>H120</f>
        <v>0</v>
      </c>
    </row>
    <row r="120" spans="1:8" ht="26.25" customHeight="1" hidden="1">
      <c r="A120" s="48" t="s">
        <v>106</v>
      </c>
      <c r="B120" s="36" t="s">
        <v>69</v>
      </c>
      <c r="C120" s="36" t="s">
        <v>9</v>
      </c>
      <c r="D120" s="17" t="s">
        <v>186</v>
      </c>
      <c r="E120" s="64">
        <v>200</v>
      </c>
      <c r="F120" s="111">
        <v>0</v>
      </c>
      <c r="G120" s="111">
        <v>0</v>
      </c>
      <c r="H120" s="111">
        <v>0</v>
      </c>
    </row>
    <row r="121" spans="1:8" ht="37.5" customHeight="1" hidden="1">
      <c r="A121" s="72" t="s">
        <v>205</v>
      </c>
      <c r="B121" s="17" t="s">
        <v>69</v>
      </c>
      <c r="C121" s="17" t="s">
        <v>9</v>
      </c>
      <c r="D121" s="17" t="s">
        <v>206</v>
      </c>
      <c r="E121" s="64"/>
      <c r="F121" s="111">
        <f>F122</f>
        <v>0</v>
      </c>
      <c r="G121" s="111">
        <f>G122</f>
        <v>0</v>
      </c>
      <c r="H121" s="111">
        <f>H122</f>
        <v>0</v>
      </c>
    </row>
    <row r="122" spans="1:8" ht="26.25" customHeight="1" hidden="1">
      <c r="A122" s="48" t="s">
        <v>106</v>
      </c>
      <c r="B122" s="17" t="s">
        <v>69</v>
      </c>
      <c r="C122" s="17" t="s">
        <v>9</v>
      </c>
      <c r="D122" s="17" t="s">
        <v>206</v>
      </c>
      <c r="E122" s="64">
        <v>200</v>
      </c>
      <c r="F122" s="111">
        <v>0</v>
      </c>
      <c r="G122" s="111">
        <v>0</v>
      </c>
      <c r="H122" s="111">
        <v>0</v>
      </c>
    </row>
    <row r="123" spans="1:8" ht="4.5" customHeight="1" hidden="1">
      <c r="A123" s="73"/>
      <c r="B123" s="36"/>
      <c r="C123" s="36"/>
      <c r="D123" s="36"/>
      <c r="E123" s="64"/>
      <c r="F123" s="111"/>
      <c r="G123" s="111"/>
      <c r="H123" s="111"/>
    </row>
    <row r="124" spans="1:8" ht="15" customHeight="1">
      <c r="A124" s="76" t="s">
        <v>82</v>
      </c>
      <c r="B124" s="24" t="s">
        <v>46</v>
      </c>
      <c r="C124" s="24"/>
      <c r="D124" s="24"/>
      <c r="E124" s="18"/>
      <c r="F124" s="107">
        <f aca="true" t="shared" si="12" ref="F124:H127">F125</f>
        <v>66</v>
      </c>
      <c r="G124" s="107">
        <f t="shared" si="12"/>
        <v>0</v>
      </c>
      <c r="H124" s="107">
        <f t="shared" si="12"/>
        <v>0</v>
      </c>
    </row>
    <row r="125" spans="1:8" ht="18" customHeight="1">
      <c r="A125" s="73" t="s">
        <v>83</v>
      </c>
      <c r="B125" s="36" t="s">
        <v>46</v>
      </c>
      <c r="C125" s="36" t="s">
        <v>43</v>
      </c>
      <c r="D125" s="36"/>
      <c r="E125" s="55"/>
      <c r="F125" s="111">
        <f>F126</f>
        <v>66</v>
      </c>
      <c r="G125" s="111">
        <f>G127</f>
        <v>0</v>
      </c>
      <c r="H125" s="111">
        <f>H127</f>
        <v>0</v>
      </c>
    </row>
    <row r="126" spans="1:8" ht="30.75" customHeight="1">
      <c r="A126" s="73" t="s">
        <v>152</v>
      </c>
      <c r="B126" s="36" t="s">
        <v>46</v>
      </c>
      <c r="C126" s="36" t="s">
        <v>43</v>
      </c>
      <c r="D126" s="36" t="s">
        <v>153</v>
      </c>
      <c r="E126" s="55"/>
      <c r="F126" s="111">
        <f>F127</f>
        <v>66</v>
      </c>
      <c r="G126" s="111">
        <f>G127</f>
        <v>0</v>
      </c>
      <c r="H126" s="111">
        <f>H127</f>
        <v>0</v>
      </c>
    </row>
    <row r="127" spans="1:8" ht="42" customHeight="1">
      <c r="A127" s="72" t="s">
        <v>185</v>
      </c>
      <c r="B127" s="36" t="s">
        <v>46</v>
      </c>
      <c r="C127" s="36" t="s">
        <v>43</v>
      </c>
      <c r="D127" s="36" t="s">
        <v>155</v>
      </c>
      <c r="E127" s="55"/>
      <c r="F127" s="111">
        <f t="shared" si="12"/>
        <v>66</v>
      </c>
      <c r="G127" s="111">
        <f t="shared" si="12"/>
        <v>0</v>
      </c>
      <c r="H127" s="111">
        <f t="shared" si="12"/>
        <v>0</v>
      </c>
    </row>
    <row r="128" spans="1:8" ht="23.25" customHeight="1">
      <c r="A128" s="73" t="s">
        <v>106</v>
      </c>
      <c r="B128" s="36" t="s">
        <v>46</v>
      </c>
      <c r="C128" s="36" t="s">
        <v>43</v>
      </c>
      <c r="D128" s="36" t="s">
        <v>155</v>
      </c>
      <c r="E128" s="55">
        <v>200</v>
      </c>
      <c r="F128" s="111">
        <v>66</v>
      </c>
      <c r="G128" s="111">
        <v>0</v>
      </c>
      <c r="H128" s="111">
        <v>0</v>
      </c>
    </row>
    <row r="129" spans="1:8" ht="27.75" customHeight="1">
      <c r="A129" s="124" t="s">
        <v>214</v>
      </c>
      <c r="B129" s="126" t="s">
        <v>217</v>
      </c>
      <c r="C129" s="106"/>
      <c r="D129" s="106"/>
      <c r="E129" s="127"/>
      <c r="F129" s="107">
        <f aca="true" t="shared" si="13" ref="F129:H132">F130</f>
        <v>32.62</v>
      </c>
      <c r="G129" s="107">
        <f t="shared" si="13"/>
        <v>32.62</v>
      </c>
      <c r="H129" s="107">
        <f t="shared" si="13"/>
        <v>32.62</v>
      </c>
    </row>
    <row r="130" spans="1:8" ht="21" customHeight="1">
      <c r="A130" s="125" t="s">
        <v>216</v>
      </c>
      <c r="B130" s="106" t="s">
        <v>217</v>
      </c>
      <c r="C130" s="106" t="s">
        <v>10</v>
      </c>
      <c r="D130" s="106"/>
      <c r="E130" s="127"/>
      <c r="F130" s="111">
        <f t="shared" si="13"/>
        <v>32.62</v>
      </c>
      <c r="G130" s="111">
        <f t="shared" si="13"/>
        <v>32.62</v>
      </c>
      <c r="H130" s="111">
        <f t="shared" si="13"/>
        <v>32.62</v>
      </c>
    </row>
    <row r="131" spans="1:8" ht="32.25" customHeight="1">
      <c r="A131" s="52" t="s">
        <v>156</v>
      </c>
      <c r="B131" s="17" t="s">
        <v>217</v>
      </c>
      <c r="C131" s="36" t="s">
        <v>10</v>
      </c>
      <c r="D131" s="36" t="s">
        <v>157</v>
      </c>
      <c r="E131" s="127"/>
      <c r="F131" s="111">
        <f t="shared" si="13"/>
        <v>32.62</v>
      </c>
      <c r="G131" s="111">
        <f t="shared" si="13"/>
        <v>32.62</v>
      </c>
      <c r="H131" s="111">
        <f t="shared" si="13"/>
        <v>32.62</v>
      </c>
    </row>
    <row r="132" spans="1:8" ht="17.25" customHeight="1">
      <c r="A132" s="72" t="s">
        <v>182</v>
      </c>
      <c r="B132" s="17" t="s">
        <v>217</v>
      </c>
      <c r="C132" s="36" t="s">
        <v>10</v>
      </c>
      <c r="D132" s="81" t="s">
        <v>172</v>
      </c>
      <c r="E132" s="127"/>
      <c r="F132" s="111">
        <f t="shared" si="13"/>
        <v>32.62</v>
      </c>
      <c r="G132" s="111">
        <f t="shared" si="13"/>
        <v>32.62</v>
      </c>
      <c r="H132" s="111">
        <f t="shared" si="13"/>
        <v>32.62</v>
      </c>
    </row>
    <row r="133" spans="1:8" ht="17.25" customHeight="1">
      <c r="A133" s="125" t="s">
        <v>109</v>
      </c>
      <c r="B133" s="106" t="s">
        <v>217</v>
      </c>
      <c r="C133" s="106" t="s">
        <v>10</v>
      </c>
      <c r="D133" s="128" t="s">
        <v>172</v>
      </c>
      <c r="E133" s="127">
        <v>500</v>
      </c>
      <c r="F133" s="111">
        <v>32.62</v>
      </c>
      <c r="G133" s="111">
        <v>32.62</v>
      </c>
      <c r="H133" s="111">
        <v>32.62</v>
      </c>
    </row>
    <row r="134" spans="1:8" ht="17.25" customHeight="1">
      <c r="A134" s="50" t="s">
        <v>1</v>
      </c>
      <c r="B134" s="18"/>
      <c r="C134" s="18"/>
      <c r="D134" s="18"/>
      <c r="E134" s="36"/>
      <c r="F134" s="107">
        <f>F14+F47+F72+F101+F107+F116+F124+F53+F58+F129</f>
        <v>10417.160000000002</v>
      </c>
      <c r="G134" s="107">
        <f>G14+G47+G72+G101+G107+G116+G124+G53+G58+G129</f>
        <v>7482.52</v>
      </c>
      <c r="H134" s="107">
        <f>H14+H47+H72+H101+H107+H116+H124+H53+H58+H129</f>
        <v>7698.620000000001</v>
      </c>
    </row>
    <row r="135" spans="1:6" ht="12.75">
      <c r="A135" s="20" t="s">
        <v>13</v>
      </c>
      <c r="B135" s="20"/>
      <c r="C135" s="20"/>
      <c r="D135" s="20"/>
      <c r="E135" s="20"/>
      <c r="F135" s="22"/>
    </row>
    <row r="137" spans="1:4" ht="12.75">
      <c r="A137" s="137"/>
      <c r="B137" s="137"/>
      <c r="C137" s="137"/>
      <c r="D137" s="137"/>
    </row>
    <row r="139" spans="1:6" ht="12.75">
      <c r="A139" s="137"/>
      <c r="B139" s="137"/>
      <c r="C139" s="137"/>
      <c r="D139" s="137"/>
      <c r="E139" s="137"/>
      <c r="F139" s="137"/>
    </row>
    <row r="140" spans="1:6" ht="12.75">
      <c r="A140" s="137"/>
      <c r="B140" s="137"/>
      <c r="C140" s="137"/>
      <c r="D140" s="137"/>
      <c r="E140" s="137"/>
      <c r="F140" s="137"/>
    </row>
  </sheetData>
  <sheetProtection/>
  <mergeCells count="18">
    <mergeCell ref="A137:D137"/>
    <mergeCell ref="A139:F139"/>
    <mergeCell ref="A140:F140"/>
    <mergeCell ref="A10:A12"/>
    <mergeCell ref="B10:B12"/>
    <mergeCell ref="C10:C12"/>
    <mergeCell ref="D10:D12"/>
    <mergeCell ref="E10:E12"/>
    <mergeCell ref="F10:F12"/>
    <mergeCell ref="A7:H7"/>
    <mergeCell ref="A8:H8"/>
    <mergeCell ref="A1:H1"/>
    <mergeCell ref="A2:H2"/>
    <mergeCell ref="A3:H3"/>
    <mergeCell ref="G10:G12"/>
    <mergeCell ref="A5:H5"/>
    <mergeCell ref="A6:H6"/>
    <mergeCell ref="H10:H12"/>
  </mergeCells>
  <printOptions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141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1" width="58.875" style="0" customWidth="1"/>
    <col min="2" max="2" width="5.00390625" style="0" customWidth="1"/>
    <col min="3" max="3" width="4.25390625" style="0" customWidth="1"/>
    <col min="4" max="4" width="4.125" style="0" customWidth="1"/>
    <col min="5" max="5" width="12.875" style="0" customWidth="1"/>
    <col min="6" max="6" width="4.75390625" style="0" customWidth="1"/>
    <col min="7" max="7" width="11.00390625" style="0" customWidth="1"/>
    <col min="8" max="8" width="8.125" style="0" hidden="1" customWidth="1"/>
    <col min="9" max="9" width="8.25390625" style="0" hidden="1" customWidth="1"/>
  </cols>
  <sheetData>
    <row r="1" spans="1:9" ht="12.75">
      <c r="A1" s="153" t="s">
        <v>78</v>
      </c>
      <c r="B1" s="153"/>
      <c r="C1" s="153"/>
      <c r="D1" s="153"/>
      <c r="E1" s="153"/>
      <c r="F1" s="153"/>
      <c r="G1" s="153"/>
      <c r="H1" s="153"/>
      <c r="I1" s="153"/>
    </row>
    <row r="2" spans="1:9" ht="12.75">
      <c r="A2" s="153" t="s">
        <v>76</v>
      </c>
      <c r="B2" s="153"/>
      <c r="C2" s="153"/>
      <c r="D2" s="153"/>
      <c r="E2" s="153"/>
      <c r="F2" s="153"/>
      <c r="G2" s="153"/>
      <c r="H2" s="153"/>
      <c r="I2" s="153"/>
    </row>
    <row r="3" spans="1:9" ht="12.75">
      <c r="A3" s="153" t="s">
        <v>234</v>
      </c>
      <c r="B3" s="153"/>
      <c r="C3" s="153"/>
      <c r="D3" s="153"/>
      <c r="E3" s="153"/>
      <c r="F3" s="153"/>
      <c r="G3" s="153"/>
      <c r="H3" s="153"/>
      <c r="I3" s="153"/>
    </row>
    <row r="4" spans="3:7" ht="6" customHeight="1">
      <c r="C4" s="2"/>
      <c r="D4" s="2"/>
      <c r="E4" s="2"/>
      <c r="F4" s="2"/>
      <c r="G4" s="2"/>
    </row>
    <row r="5" spans="1:9" s="13" customFormat="1" ht="15.75">
      <c r="A5" s="162"/>
      <c r="B5" s="162"/>
      <c r="C5" s="162"/>
      <c r="D5" s="162"/>
      <c r="E5" s="162"/>
      <c r="F5" s="162"/>
      <c r="G5" s="162"/>
      <c r="H5" s="162"/>
      <c r="I5" s="162"/>
    </row>
    <row r="6" spans="1:9" s="13" customFormat="1" ht="15.75">
      <c r="A6" s="162" t="s">
        <v>199</v>
      </c>
      <c r="B6" s="162"/>
      <c r="C6" s="162"/>
      <c r="D6" s="162"/>
      <c r="E6" s="162"/>
      <c r="F6" s="162"/>
      <c r="G6" s="162"/>
      <c r="H6" s="162"/>
      <c r="I6" s="162"/>
    </row>
    <row r="7" spans="1:9" s="13" customFormat="1" ht="15.75">
      <c r="A7" s="162" t="s">
        <v>226</v>
      </c>
      <c r="B7" s="162"/>
      <c r="C7" s="162"/>
      <c r="D7" s="162"/>
      <c r="E7" s="162"/>
      <c r="F7" s="162"/>
      <c r="G7" s="162"/>
      <c r="H7" s="162"/>
      <c r="I7" s="162"/>
    </row>
    <row r="8" spans="1:9" s="13" customFormat="1" ht="15.75">
      <c r="A8" s="162"/>
      <c r="B8" s="162"/>
      <c r="C8" s="162"/>
      <c r="D8" s="162"/>
      <c r="E8" s="162"/>
      <c r="F8" s="162"/>
      <c r="G8" s="162"/>
      <c r="H8" s="162"/>
      <c r="I8" s="162"/>
    </row>
    <row r="9" ht="12" customHeight="1">
      <c r="H9" s="32" t="s">
        <v>26</v>
      </c>
    </row>
    <row r="10" spans="1:9" ht="15.75" customHeight="1">
      <c r="A10" s="166" t="s">
        <v>0</v>
      </c>
      <c r="B10" s="172" t="s">
        <v>68</v>
      </c>
      <c r="C10" s="169" t="s">
        <v>2</v>
      </c>
      <c r="D10" s="169" t="s">
        <v>6</v>
      </c>
      <c r="E10" s="169" t="s">
        <v>7</v>
      </c>
      <c r="F10" s="169" t="s">
        <v>8</v>
      </c>
      <c r="G10" s="163" t="s">
        <v>209</v>
      </c>
      <c r="H10" s="175" t="s">
        <v>136</v>
      </c>
      <c r="I10" s="175" t="s">
        <v>141</v>
      </c>
    </row>
    <row r="11" spans="1:9" ht="24.75" customHeight="1">
      <c r="A11" s="167"/>
      <c r="B11" s="173"/>
      <c r="C11" s="170"/>
      <c r="D11" s="170"/>
      <c r="E11" s="170"/>
      <c r="F11" s="170"/>
      <c r="G11" s="164"/>
      <c r="H11" s="164"/>
      <c r="I11" s="164"/>
    </row>
    <row r="12" spans="1:9" ht="53.25" customHeight="1">
      <c r="A12" s="168"/>
      <c r="B12" s="174"/>
      <c r="C12" s="171"/>
      <c r="D12" s="171"/>
      <c r="E12" s="171"/>
      <c r="F12" s="171"/>
      <c r="G12" s="165"/>
      <c r="H12" s="165"/>
      <c r="I12" s="165"/>
    </row>
    <row r="13" spans="1:9" ht="3.75" customHeight="1">
      <c r="A13" s="9"/>
      <c r="B13" s="9"/>
      <c r="C13" s="74"/>
      <c r="D13" s="74"/>
      <c r="E13" s="74"/>
      <c r="F13" s="74"/>
      <c r="G13" s="57"/>
      <c r="H13" s="57"/>
      <c r="I13" s="57"/>
    </row>
    <row r="14" spans="1:9" ht="17.25" customHeight="1">
      <c r="A14" s="72" t="s">
        <v>51</v>
      </c>
      <c r="B14" s="72">
        <v>946</v>
      </c>
      <c r="C14" s="24" t="s">
        <v>3</v>
      </c>
      <c r="D14" s="24"/>
      <c r="E14" s="24"/>
      <c r="F14" s="24"/>
      <c r="G14" s="107">
        <f>G15+G19+G28+G32+G36+G40</f>
        <v>3496.09</v>
      </c>
      <c r="H14" s="53">
        <f>H15+H19+H28+H32+H36+H40</f>
        <v>2464.5</v>
      </c>
      <c r="I14" s="53">
        <f>I15+I19+I28+I32+I36+I40</f>
        <v>2606.2</v>
      </c>
    </row>
    <row r="15" spans="1:9" ht="28.5" customHeight="1">
      <c r="A15" s="73" t="s">
        <v>20</v>
      </c>
      <c r="B15" s="73">
        <v>946</v>
      </c>
      <c r="C15" s="36" t="s">
        <v>3</v>
      </c>
      <c r="D15" s="36" t="s">
        <v>9</v>
      </c>
      <c r="E15" s="24"/>
      <c r="F15" s="24"/>
      <c r="G15" s="111">
        <f aca="true" t="shared" si="0" ref="G15:I16">G16</f>
        <v>917.2</v>
      </c>
      <c r="H15" s="54">
        <f t="shared" si="0"/>
        <v>669.5</v>
      </c>
      <c r="I15" s="54">
        <f t="shared" si="0"/>
        <v>669.5</v>
      </c>
    </row>
    <row r="16" spans="1:9" ht="27" customHeight="1">
      <c r="A16" s="73" t="s">
        <v>135</v>
      </c>
      <c r="B16" s="73">
        <v>946</v>
      </c>
      <c r="C16" s="36" t="s">
        <v>3</v>
      </c>
      <c r="D16" s="36" t="s">
        <v>9</v>
      </c>
      <c r="E16" s="36" t="s">
        <v>126</v>
      </c>
      <c r="F16" s="64"/>
      <c r="G16" s="111">
        <f t="shared" si="0"/>
        <v>917.2</v>
      </c>
      <c r="H16" s="54">
        <f t="shared" si="0"/>
        <v>669.5</v>
      </c>
      <c r="I16" s="54">
        <f t="shared" si="0"/>
        <v>669.5</v>
      </c>
    </row>
    <row r="17" spans="1:9" ht="38.25" customHeight="1">
      <c r="A17" s="73" t="s">
        <v>103</v>
      </c>
      <c r="B17" s="73">
        <v>946</v>
      </c>
      <c r="C17" s="36" t="s">
        <v>3</v>
      </c>
      <c r="D17" s="36" t="s">
        <v>9</v>
      </c>
      <c r="E17" s="36" t="s">
        <v>126</v>
      </c>
      <c r="F17" s="36" t="s">
        <v>104</v>
      </c>
      <c r="G17" s="111">
        <v>917.2</v>
      </c>
      <c r="H17" s="54">
        <v>669.5</v>
      </c>
      <c r="I17" s="54">
        <v>669.5</v>
      </c>
    </row>
    <row r="18" spans="1:9" ht="3.75" customHeight="1">
      <c r="A18" s="73"/>
      <c r="B18" s="73">
        <v>946</v>
      </c>
      <c r="C18" s="36"/>
      <c r="D18" s="36"/>
      <c r="E18" s="36"/>
      <c r="F18" s="36"/>
      <c r="G18" s="111"/>
      <c r="H18" s="54"/>
      <c r="I18" s="54"/>
    </row>
    <row r="19" spans="1:9" ht="40.5" customHeight="1">
      <c r="A19" s="73" t="s">
        <v>105</v>
      </c>
      <c r="B19" s="73">
        <v>946</v>
      </c>
      <c r="C19" s="36" t="s">
        <v>3</v>
      </c>
      <c r="D19" s="36" t="s">
        <v>43</v>
      </c>
      <c r="E19" s="24"/>
      <c r="F19" s="24"/>
      <c r="G19" s="111">
        <f>G20+G24</f>
        <v>2480.59</v>
      </c>
      <c r="H19" s="54">
        <f>H20+H24</f>
        <v>1605.2</v>
      </c>
      <c r="I19" s="54">
        <f>I20+I24</f>
        <v>1605.2</v>
      </c>
    </row>
    <row r="20" spans="1:9" ht="26.25" customHeight="1">
      <c r="A20" s="73" t="s">
        <v>135</v>
      </c>
      <c r="B20" s="73">
        <v>946</v>
      </c>
      <c r="C20" s="36" t="s">
        <v>3</v>
      </c>
      <c r="D20" s="36" t="s">
        <v>43</v>
      </c>
      <c r="E20" s="36" t="s">
        <v>126</v>
      </c>
      <c r="F20" s="36"/>
      <c r="G20" s="111">
        <f>G21+G22+G23</f>
        <v>2469.59</v>
      </c>
      <c r="H20" s="54">
        <f>H21+H22+H23</f>
        <v>1605.2</v>
      </c>
      <c r="I20" s="54">
        <f>I21+I22+I23</f>
        <v>1605.2</v>
      </c>
    </row>
    <row r="21" spans="1:9" ht="51" customHeight="1">
      <c r="A21" s="73" t="s">
        <v>103</v>
      </c>
      <c r="B21" s="73">
        <v>946</v>
      </c>
      <c r="C21" s="36" t="s">
        <v>3</v>
      </c>
      <c r="D21" s="36" t="s">
        <v>43</v>
      </c>
      <c r="E21" s="36" t="s">
        <v>126</v>
      </c>
      <c r="F21" s="36" t="s">
        <v>104</v>
      </c>
      <c r="G21" s="111">
        <v>2225.6</v>
      </c>
      <c r="H21" s="54">
        <v>1579.7</v>
      </c>
      <c r="I21" s="54">
        <v>1579.7</v>
      </c>
    </row>
    <row r="22" spans="1:9" ht="26.25" customHeight="1">
      <c r="A22" s="73" t="s">
        <v>106</v>
      </c>
      <c r="B22" s="73">
        <v>946</v>
      </c>
      <c r="C22" s="36" t="s">
        <v>3</v>
      </c>
      <c r="D22" s="36" t="s">
        <v>43</v>
      </c>
      <c r="E22" s="36" t="s">
        <v>126</v>
      </c>
      <c r="F22" s="36" t="s">
        <v>107</v>
      </c>
      <c r="G22" s="111">
        <v>243.99</v>
      </c>
      <c r="H22" s="54">
        <v>25.5</v>
      </c>
      <c r="I22" s="54">
        <v>25.5</v>
      </c>
    </row>
    <row r="23" spans="1:9" ht="13.5" customHeight="1">
      <c r="A23" s="73" t="s">
        <v>109</v>
      </c>
      <c r="B23" s="73">
        <v>946</v>
      </c>
      <c r="C23" s="36" t="s">
        <v>3</v>
      </c>
      <c r="D23" s="36" t="s">
        <v>43</v>
      </c>
      <c r="E23" s="36" t="s">
        <v>126</v>
      </c>
      <c r="F23" s="36" t="s">
        <v>19</v>
      </c>
      <c r="G23" s="111">
        <v>0</v>
      </c>
      <c r="H23" s="54">
        <v>0</v>
      </c>
      <c r="I23" s="54">
        <v>0</v>
      </c>
    </row>
    <row r="24" spans="1:9" ht="40.5" customHeight="1">
      <c r="A24" s="73" t="s">
        <v>108</v>
      </c>
      <c r="B24" s="73">
        <v>946</v>
      </c>
      <c r="C24" s="36" t="s">
        <v>3</v>
      </c>
      <c r="D24" s="36" t="s">
        <v>43</v>
      </c>
      <c r="E24" s="36" t="s">
        <v>127</v>
      </c>
      <c r="F24" s="36"/>
      <c r="G24" s="111">
        <f>G25+G26</f>
        <v>11</v>
      </c>
      <c r="H24" s="54">
        <f>H25+H26</f>
        <v>0</v>
      </c>
      <c r="I24" s="54">
        <f>I25+I26</f>
        <v>0</v>
      </c>
    </row>
    <row r="25" spans="1:9" ht="15.75" customHeight="1">
      <c r="A25" s="73" t="s">
        <v>109</v>
      </c>
      <c r="B25" s="73">
        <v>946</v>
      </c>
      <c r="C25" s="36" t="s">
        <v>3</v>
      </c>
      <c r="D25" s="36" t="s">
        <v>43</v>
      </c>
      <c r="E25" s="36" t="s">
        <v>127</v>
      </c>
      <c r="F25" s="36" t="s">
        <v>19</v>
      </c>
      <c r="G25" s="111">
        <v>0</v>
      </c>
      <c r="H25" s="54">
        <v>0</v>
      </c>
      <c r="I25" s="54">
        <v>0</v>
      </c>
    </row>
    <row r="26" spans="1:9" ht="14.25" customHeight="1">
      <c r="A26" s="48" t="s">
        <v>110</v>
      </c>
      <c r="B26" s="73">
        <v>946</v>
      </c>
      <c r="C26" s="36" t="s">
        <v>3</v>
      </c>
      <c r="D26" s="36" t="s">
        <v>43</v>
      </c>
      <c r="E26" s="36" t="s">
        <v>127</v>
      </c>
      <c r="F26" s="36" t="s">
        <v>111</v>
      </c>
      <c r="G26" s="111">
        <v>11</v>
      </c>
      <c r="H26" s="54">
        <v>0</v>
      </c>
      <c r="I26" s="54">
        <v>0</v>
      </c>
    </row>
    <row r="27" spans="1:9" ht="3.75" customHeight="1">
      <c r="A27" s="73"/>
      <c r="B27" s="73">
        <v>946</v>
      </c>
      <c r="C27" s="36"/>
      <c r="D27" s="36"/>
      <c r="E27" s="36"/>
      <c r="F27" s="36"/>
      <c r="G27" s="111"/>
      <c r="H27" s="54"/>
      <c r="I27" s="54"/>
    </row>
    <row r="28" spans="1:9" ht="14.25" customHeight="1">
      <c r="A28" s="73" t="s">
        <v>98</v>
      </c>
      <c r="B28" s="73">
        <v>946</v>
      </c>
      <c r="C28" s="36" t="s">
        <v>3</v>
      </c>
      <c r="D28" s="36" t="s">
        <v>99</v>
      </c>
      <c r="E28" s="36"/>
      <c r="F28" s="36"/>
      <c r="G28" s="111">
        <f aca="true" t="shared" si="1" ref="G28:I29">G29</f>
        <v>90.4</v>
      </c>
      <c r="H28" s="54">
        <f t="shared" si="1"/>
        <v>52</v>
      </c>
      <c r="I28" s="54">
        <f t="shared" si="1"/>
        <v>52</v>
      </c>
    </row>
    <row r="29" spans="1:9" ht="28.5" customHeight="1">
      <c r="A29" s="73" t="s">
        <v>135</v>
      </c>
      <c r="B29" s="73">
        <v>946</v>
      </c>
      <c r="C29" s="36" t="s">
        <v>3</v>
      </c>
      <c r="D29" s="36" t="s">
        <v>99</v>
      </c>
      <c r="E29" s="36" t="s">
        <v>126</v>
      </c>
      <c r="F29" s="36"/>
      <c r="G29" s="111">
        <f t="shared" si="1"/>
        <v>90.4</v>
      </c>
      <c r="H29" s="54">
        <f t="shared" si="1"/>
        <v>52</v>
      </c>
      <c r="I29" s="54">
        <f t="shared" si="1"/>
        <v>52</v>
      </c>
    </row>
    <row r="30" spans="1:9" ht="16.5" customHeight="1">
      <c r="A30" s="48" t="s">
        <v>109</v>
      </c>
      <c r="B30" s="73">
        <v>946</v>
      </c>
      <c r="C30" s="36" t="s">
        <v>3</v>
      </c>
      <c r="D30" s="36" t="s">
        <v>99</v>
      </c>
      <c r="E30" s="36" t="s">
        <v>126</v>
      </c>
      <c r="F30" s="36" t="s">
        <v>19</v>
      </c>
      <c r="G30" s="111">
        <v>90.4</v>
      </c>
      <c r="H30" s="54">
        <v>52</v>
      </c>
      <c r="I30" s="54">
        <v>52</v>
      </c>
    </row>
    <row r="31" spans="1:9" ht="3" customHeight="1">
      <c r="A31" s="73"/>
      <c r="B31" s="73">
        <v>946</v>
      </c>
      <c r="C31" s="36"/>
      <c r="D31" s="36"/>
      <c r="E31" s="36"/>
      <c r="F31" s="36"/>
      <c r="G31" s="111"/>
      <c r="H31" s="54"/>
      <c r="I31" s="54"/>
    </row>
    <row r="32" spans="1:9" ht="15" customHeight="1" hidden="1">
      <c r="A32" s="73" t="s">
        <v>112</v>
      </c>
      <c r="B32" s="73">
        <v>946</v>
      </c>
      <c r="C32" s="36" t="s">
        <v>3</v>
      </c>
      <c r="D32" s="36" t="s">
        <v>25</v>
      </c>
      <c r="E32" s="36"/>
      <c r="F32" s="36"/>
      <c r="G32" s="111">
        <f aca="true" t="shared" si="2" ref="G32:I33">G33</f>
        <v>0</v>
      </c>
      <c r="H32" s="54">
        <f t="shared" si="2"/>
        <v>0</v>
      </c>
      <c r="I32" s="54">
        <f t="shared" si="2"/>
        <v>0</v>
      </c>
    </row>
    <row r="33" spans="1:9" ht="39" customHeight="1" hidden="1">
      <c r="A33" s="73" t="s">
        <v>108</v>
      </c>
      <c r="B33" s="73">
        <v>946</v>
      </c>
      <c r="C33" s="36" t="s">
        <v>3</v>
      </c>
      <c r="D33" s="36" t="s">
        <v>25</v>
      </c>
      <c r="E33" s="36" t="s">
        <v>127</v>
      </c>
      <c r="F33" s="64"/>
      <c r="G33" s="111">
        <f t="shared" si="2"/>
        <v>0</v>
      </c>
      <c r="H33" s="54">
        <f t="shared" si="2"/>
        <v>0</v>
      </c>
      <c r="I33" s="54">
        <f t="shared" si="2"/>
        <v>0</v>
      </c>
    </row>
    <row r="34" spans="1:9" ht="18.75" customHeight="1" hidden="1">
      <c r="A34" s="73" t="s">
        <v>110</v>
      </c>
      <c r="B34" s="73">
        <v>946</v>
      </c>
      <c r="C34" s="36" t="s">
        <v>3</v>
      </c>
      <c r="D34" s="36" t="s">
        <v>25</v>
      </c>
      <c r="E34" s="36" t="s">
        <v>127</v>
      </c>
      <c r="F34" s="55">
        <v>800</v>
      </c>
      <c r="G34" s="111">
        <v>0</v>
      </c>
      <c r="H34" s="54">
        <v>0</v>
      </c>
      <c r="I34" s="54">
        <v>0</v>
      </c>
    </row>
    <row r="35" spans="1:9" ht="3.75" customHeight="1" hidden="1">
      <c r="A35" s="73"/>
      <c r="B35" s="73">
        <v>946</v>
      </c>
      <c r="C35" s="36"/>
      <c r="D35" s="36"/>
      <c r="E35" s="36"/>
      <c r="F35" s="55"/>
      <c r="G35" s="111"/>
      <c r="H35" s="54"/>
      <c r="I35" s="54"/>
    </row>
    <row r="36" spans="1:9" ht="15" customHeight="1">
      <c r="A36" s="73" t="s">
        <v>70</v>
      </c>
      <c r="B36" s="73">
        <v>946</v>
      </c>
      <c r="C36" s="36" t="s">
        <v>3</v>
      </c>
      <c r="D36" s="36" t="s">
        <v>69</v>
      </c>
      <c r="E36" s="36"/>
      <c r="F36" s="36"/>
      <c r="G36" s="111">
        <f aca="true" t="shared" si="3" ref="G36:I37">G37</f>
        <v>2</v>
      </c>
      <c r="H36" s="54">
        <f t="shared" si="3"/>
        <v>2</v>
      </c>
      <c r="I36" s="54">
        <f t="shared" si="3"/>
        <v>2</v>
      </c>
    </row>
    <row r="37" spans="1:9" ht="39.75" customHeight="1">
      <c r="A37" s="48" t="s">
        <v>108</v>
      </c>
      <c r="B37" s="73">
        <v>946</v>
      </c>
      <c r="C37" s="36" t="s">
        <v>3</v>
      </c>
      <c r="D37" s="36" t="s">
        <v>69</v>
      </c>
      <c r="E37" s="36" t="s">
        <v>127</v>
      </c>
      <c r="F37" s="65"/>
      <c r="G37" s="111">
        <f t="shared" si="3"/>
        <v>2</v>
      </c>
      <c r="H37" s="54">
        <f t="shared" si="3"/>
        <v>2</v>
      </c>
      <c r="I37" s="54">
        <f t="shared" si="3"/>
        <v>2</v>
      </c>
    </row>
    <row r="38" spans="1:9" ht="18" customHeight="1">
      <c r="A38" s="73" t="s">
        <v>110</v>
      </c>
      <c r="B38" s="73">
        <v>946</v>
      </c>
      <c r="C38" s="36" t="s">
        <v>3</v>
      </c>
      <c r="D38" s="36" t="s">
        <v>69</v>
      </c>
      <c r="E38" s="36" t="s">
        <v>127</v>
      </c>
      <c r="F38" s="55">
        <v>800</v>
      </c>
      <c r="G38" s="111">
        <v>2</v>
      </c>
      <c r="H38" s="54">
        <v>2</v>
      </c>
      <c r="I38" s="54">
        <v>2</v>
      </c>
    </row>
    <row r="39" spans="1:9" ht="3" customHeight="1" hidden="1">
      <c r="A39" s="73"/>
      <c r="B39" s="73">
        <v>946</v>
      </c>
      <c r="C39" s="36"/>
      <c r="D39" s="36"/>
      <c r="E39" s="36"/>
      <c r="F39" s="55"/>
      <c r="G39" s="111"/>
      <c r="H39" s="54"/>
      <c r="I39" s="54"/>
    </row>
    <row r="40" spans="1:9" ht="15.75" customHeight="1" hidden="1">
      <c r="A40" s="73" t="s">
        <v>56</v>
      </c>
      <c r="B40" s="73">
        <v>946</v>
      </c>
      <c r="C40" s="36" t="s">
        <v>3</v>
      </c>
      <c r="D40" s="36" t="s">
        <v>80</v>
      </c>
      <c r="E40" s="36"/>
      <c r="F40" s="55"/>
      <c r="G40" s="111">
        <f>G41+G43</f>
        <v>5.9</v>
      </c>
      <c r="H40" s="54">
        <f>H41+H43</f>
        <v>135.8</v>
      </c>
      <c r="I40" s="54">
        <f>I41+I43</f>
        <v>277.5</v>
      </c>
    </row>
    <row r="41" spans="1:9" ht="39.75" customHeight="1" hidden="1">
      <c r="A41" s="75" t="s">
        <v>138</v>
      </c>
      <c r="B41" s="73">
        <v>946</v>
      </c>
      <c r="C41" s="36" t="s">
        <v>3</v>
      </c>
      <c r="D41" s="36" t="s">
        <v>80</v>
      </c>
      <c r="E41" s="36" t="s">
        <v>132</v>
      </c>
      <c r="F41" s="55"/>
      <c r="G41" s="111">
        <f>G42</f>
        <v>0</v>
      </c>
      <c r="H41" s="54">
        <f>H42</f>
        <v>0</v>
      </c>
      <c r="I41" s="54">
        <f>I42</f>
        <v>0</v>
      </c>
    </row>
    <row r="42" spans="1:9" ht="28.5" customHeight="1" hidden="1">
      <c r="A42" s="73" t="s">
        <v>106</v>
      </c>
      <c r="B42" s="73">
        <v>946</v>
      </c>
      <c r="C42" s="36" t="s">
        <v>3</v>
      </c>
      <c r="D42" s="36" t="s">
        <v>80</v>
      </c>
      <c r="E42" s="36" t="s">
        <v>132</v>
      </c>
      <c r="F42" s="55">
        <v>200</v>
      </c>
      <c r="G42" s="111">
        <v>0</v>
      </c>
      <c r="H42" s="54">
        <v>0</v>
      </c>
      <c r="I42" s="54">
        <v>0</v>
      </c>
    </row>
    <row r="43" spans="1:9" ht="27.75" customHeight="1">
      <c r="A43" s="73" t="s">
        <v>102</v>
      </c>
      <c r="B43" s="73">
        <v>946</v>
      </c>
      <c r="C43" s="36" t="s">
        <v>3</v>
      </c>
      <c r="D43" s="36" t="s">
        <v>80</v>
      </c>
      <c r="E43" s="36" t="s">
        <v>127</v>
      </c>
      <c r="F43" s="55"/>
      <c r="G43" s="111">
        <f>G45+G44</f>
        <v>5.9</v>
      </c>
      <c r="H43" s="54">
        <f>H45+H44</f>
        <v>135.8</v>
      </c>
      <c r="I43" s="54">
        <f>I45+I44</f>
        <v>277.5</v>
      </c>
    </row>
    <row r="44" spans="1:9" ht="27" customHeight="1">
      <c r="A44" s="73" t="s">
        <v>106</v>
      </c>
      <c r="B44" s="73">
        <v>946</v>
      </c>
      <c r="C44" s="36" t="s">
        <v>3</v>
      </c>
      <c r="D44" s="36" t="s">
        <v>80</v>
      </c>
      <c r="E44" s="36" t="s">
        <v>127</v>
      </c>
      <c r="F44" s="55">
        <v>200</v>
      </c>
      <c r="G44" s="111">
        <v>3.9</v>
      </c>
      <c r="H44" s="54">
        <v>2</v>
      </c>
      <c r="I44" s="54">
        <v>2</v>
      </c>
    </row>
    <row r="45" spans="1:9" ht="16.5" customHeight="1">
      <c r="A45" s="75" t="s">
        <v>110</v>
      </c>
      <c r="B45" s="73">
        <v>946</v>
      </c>
      <c r="C45" s="36" t="s">
        <v>3</v>
      </c>
      <c r="D45" s="36" t="s">
        <v>80</v>
      </c>
      <c r="E45" s="36" t="s">
        <v>127</v>
      </c>
      <c r="F45" s="55">
        <v>800</v>
      </c>
      <c r="G45" s="111">
        <v>2</v>
      </c>
      <c r="H45" s="66">
        <v>133.8</v>
      </c>
      <c r="I45" s="66">
        <v>275.5</v>
      </c>
    </row>
    <row r="46" spans="1:9" ht="4.5" customHeight="1">
      <c r="A46" s="75"/>
      <c r="B46" s="73">
        <v>946</v>
      </c>
      <c r="C46" s="36"/>
      <c r="D46" s="36"/>
      <c r="E46" s="36"/>
      <c r="F46" s="55"/>
      <c r="G46" s="111"/>
      <c r="H46" s="54"/>
      <c r="I46" s="54"/>
    </row>
    <row r="47" spans="1:9" ht="15.75" customHeight="1">
      <c r="A47" s="56" t="s">
        <v>32</v>
      </c>
      <c r="B47" s="73">
        <v>946</v>
      </c>
      <c r="C47" s="24" t="s">
        <v>9</v>
      </c>
      <c r="D47" s="36"/>
      <c r="E47" s="36"/>
      <c r="F47" s="36"/>
      <c r="G47" s="107">
        <f aca="true" t="shared" si="4" ref="G47:I48">G48</f>
        <v>107</v>
      </c>
      <c r="H47" s="53">
        <f t="shared" si="4"/>
        <v>68.1</v>
      </c>
      <c r="I47" s="53">
        <f t="shared" si="4"/>
        <v>70.8</v>
      </c>
    </row>
    <row r="48" spans="1:9" ht="15.75" customHeight="1">
      <c r="A48" s="73" t="s">
        <v>39</v>
      </c>
      <c r="B48" s="73">
        <v>946</v>
      </c>
      <c r="C48" s="36" t="s">
        <v>9</v>
      </c>
      <c r="D48" s="36" t="s">
        <v>10</v>
      </c>
      <c r="E48" s="36"/>
      <c r="F48" s="36"/>
      <c r="G48" s="111">
        <f t="shared" si="4"/>
        <v>107</v>
      </c>
      <c r="H48" s="54">
        <f t="shared" si="4"/>
        <v>68.1</v>
      </c>
      <c r="I48" s="54">
        <f t="shared" si="4"/>
        <v>70.8</v>
      </c>
    </row>
    <row r="49" spans="1:9" ht="27.75" customHeight="1">
      <c r="A49" s="73" t="s">
        <v>102</v>
      </c>
      <c r="B49" s="73">
        <v>946</v>
      </c>
      <c r="C49" s="36" t="s">
        <v>9</v>
      </c>
      <c r="D49" s="36" t="s">
        <v>10</v>
      </c>
      <c r="E49" s="36" t="s">
        <v>127</v>
      </c>
      <c r="F49" s="36"/>
      <c r="G49" s="111">
        <f>G50+G51</f>
        <v>107</v>
      </c>
      <c r="H49" s="54">
        <f>H50+H51</f>
        <v>68.1</v>
      </c>
      <c r="I49" s="54">
        <f>I50+I51</f>
        <v>70.8</v>
      </c>
    </row>
    <row r="50" spans="1:9" ht="51.75" customHeight="1">
      <c r="A50" s="48" t="s">
        <v>103</v>
      </c>
      <c r="B50" s="73">
        <v>946</v>
      </c>
      <c r="C50" s="36" t="s">
        <v>9</v>
      </c>
      <c r="D50" s="36" t="s">
        <v>10</v>
      </c>
      <c r="E50" s="36" t="s">
        <v>127</v>
      </c>
      <c r="F50" s="36" t="s">
        <v>104</v>
      </c>
      <c r="G50" s="120">
        <v>76.7</v>
      </c>
      <c r="H50" s="66">
        <v>54</v>
      </c>
      <c r="I50" s="66">
        <v>54</v>
      </c>
    </row>
    <row r="51" spans="1:9" ht="27.75" customHeight="1">
      <c r="A51" s="73" t="s">
        <v>106</v>
      </c>
      <c r="B51" s="73">
        <v>946</v>
      </c>
      <c r="C51" s="36" t="s">
        <v>9</v>
      </c>
      <c r="D51" s="36" t="s">
        <v>10</v>
      </c>
      <c r="E51" s="36" t="s">
        <v>127</v>
      </c>
      <c r="F51" s="36" t="s">
        <v>107</v>
      </c>
      <c r="G51" s="120">
        <v>30.3</v>
      </c>
      <c r="H51" s="66">
        <v>14.1</v>
      </c>
      <c r="I51" s="66">
        <v>16.8</v>
      </c>
    </row>
    <row r="52" spans="1:9" ht="1.5" customHeight="1" hidden="1">
      <c r="A52" s="73"/>
      <c r="B52" s="73">
        <v>946</v>
      </c>
      <c r="C52" s="36"/>
      <c r="D52" s="36"/>
      <c r="E52" s="36"/>
      <c r="F52" s="36"/>
      <c r="G52" s="111"/>
      <c r="H52" s="54"/>
      <c r="I52" s="54"/>
    </row>
    <row r="53" spans="1:9" ht="35.25" customHeight="1" hidden="1">
      <c r="A53" s="76" t="s">
        <v>64</v>
      </c>
      <c r="B53" s="73">
        <v>946</v>
      </c>
      <c r="C53" s="24" t="s">
        <v>10</v>
      </c>
      <c r="D53" s="24"/>
      <c r="E53" s="24"/>
      <c r="F53" s="24"/>
      <c r="G53" s="107">
        <f aca="true" t="shared" si="5" ref="G53:I55">G54</f>
        <v>0</v>
      </c>
      <c r="H53" s="53">
        <f t="shared" si="5"/>
        <v>0</v>
      </c>
      <c r="I53" s="53">
        <f t="shared" si="5"/>
        <v>0</v>
      </c>
    </row>
    <row r="54" spans="1:9" ht="15.75" customHeight="1" hidden="1">
      <c r="A54" s="49" t="s">
        <v>23</v>
      </c>
      <c r="B54" s="73">
        <v>946</v>
      </c>
      <c r="C54" s="36" t="s">
        <v>10</v>
      </c>
      <c r="D54" s="36" t="s">
        <v>24</v>
      </c>
      <c r="E54" s="36"/>
      <c r="F54" s="36"/>
      <c r="G54" s="111">
        <f t="shared" si="5"/>
        <v>0</v>
      </c>
      <c r="H54" s="54">
        <f t="shared" si="5"/>
        <v>0</v>
      </c>
      <c r="I54" s="54">
        <f t="shared" si="5"/>
        <v>0</v>
      </c>
    </row>
    <row r="55" spans="1:9" ht="41.25" customHeight="1" hidden="1">
      <c r="A55" s="61" t="s">
        <v>140</v>
      </c>
      <c r="B55" s="73">
        <v>946</v>
      </c>
      <c r="C55" s="36" t="s">
        <v>10</v>
      </c>
      <c r="D55" s="36" t="s">
        <v>24</v>
      </c>
      <c r="E55" s="36" t="s">
        <v>131</v>
      </c>
      <c r="F55" s="64"/>
      <c r="G55" s="111">
        <f t="shared" si="5"/>
        <v>0</v>
      </c>
      <c r="H55" s="54">
        <f t="shared" si="5"/>
        <v>0</v>
      </c>
      <c r="I55" s="54">
        <f t="shared" si="5"/>
        <v>0</v>
      </c>
    </row>
    <row r="56" spans="1:9" ht="23.25" customHeight="1" hidden="1">
      <c r="A56" s="73" t="s">
        <v>106</v>
      </c>
      <c r="B56" s="73">
        <v>946</v>
      </c>
      <c r="C56" s="36" t="s">
        <v>10</v>
      </c>
      <c r="D56" s="36" t="s">
        <v>24</v>
      </c>
      <c r="E56" s="36" t="s">
        <v>131</v>
      </c>
      <c r="F56" s="64">
        <v>200</v>
      </c>
      <c r="G56" s="111">
        <v>0</v>
      </c>
      <c r="H56" s="54">
        <v>0</v>
      </c>
      <c r="I56" s="54">
        <v>0</v>
      </c>
    </row>
    <row r="57" spans="1:9" ht="3" customHeight="1" hidden="1">
      <c r="A57" s="73"/>
      <c r="B57" s="73">
        <v>946</v>
      </c>
      <c r="C57" s="36"/>
      <c r="D57" s="36"/>
      <c r="E57" s="36"/>
      <c r="F57" s="64"/>
      <c r="G57" s="111"/>
      <c r="H57" s="54"/>
      <c r="I57" s="54"/>
    </row>
    <row r="58" spans="1:9" ht="17.25" customHeight="1">
      <c r="A58" s="50" t="s">
        <v>57</v>
      </c>
      <c r="B58" s="73">
        <v>946</v>
      </c>
      <c r="C58" s="24" t="s">
        <v>43</v>
      </c>
      <c r="D58" s="24"/>
      <c r="E58" s="24"/>
      <c r="F58" s="24"/>
      <c r="G58" s="107">
        <f>G59+G70</f>
        <v>1431.73</v>
      </c>
      <c r="H58" s="53">
        <f aca="true" t="shared" si="6" ref="H58:I61">H59</f>
        <v>714.4</v>
      </c>
      <c r="I58" s="53">
        <f t="shared" si="6"/>
        <v>796.5</v>
      </c>
    </row>
    <row r="59" spans="1:9" ht="17.25" customHeight="1">
      <c r="A59" s="77" t="s">
        <v>91</v>
      </c>
      <c r="B59" s="73">
        <v>946</v>
      </c>
      <c r="C59" s="36" t="s">
        <v>43</v>
      </c>
      <c r="D59" s="36" t="s">
        <v>24</v>
      </c>
      <c r="E59" s="36"/>
      <c r="F59" s="36"/>
      <c r="G59" s="111">
        <f>G60+G67</f>
        <v>1431.73</v>
      </c>
      <c r="H59" s="54">
        <f t="shared" si="6"/>
        <v>714.4</v>
      </c>
      <c r="I59" s="54">
        <f t="shared" si="6"/>
        <v>796.5</v>
      </c>
    </row>
    <row r="60" spans="1:9" ht="45" customHeight="1">
      <c r="A60" s="78" t="s">
        <v>143</v>
      </c>
      <c r="B60" s="73">
        <v>946</v>
      </c>
      <c r="C60" s="36" t="s">
        <v>43</v>
      </c>
      <c r="D60" s="36" t="s">
        <v>24</v>
      </c>
      <c r="E60" s="36" t="s">
        <v>144</v>
      </c>
      <c r="F60" s="36"/>
      <c r="G60" s="111">
        <f>G61+G64</f>
        <v>1128.7</v>
      </c>
      <c r="H60" s="54">
        <f t="shared" si="6"/>
        <v>714.4</v>
      </c>
      <c r="I60" s="54">
        <f t="shared" si="6"/>
        <v>796.5</v>
      </c>
    </row>
    <row r="61" spans="1:9" ht="41.25" customHeight="1">
      <c r="A61" s="71" t="s">
        <v>180</v>
      </c>
      <c r="B61" s="73">
        <v>946</v>
      </c>
      <c r="C61" s="36" t="s">
        <v>43</v>
      </c>
      <c r="D61" s="36" t="s">
        <v>24</v>
      </c>
      <c r="E61" s="36" t="s">
        <v>145</v>
      </c>
      <c r="F61" s="64"/>
      <c r="G61" s="111">
        <f>G62+G63</f>
        <v>880.7</v>
      </c>
      <c r="H61" s="54">
        <f t="shared" si="6"/>
        <v>714.4</v>
      </c>
      <c r="I61" s="54">
        <f t="shared" si="6"/>
        <v>796.5</v>
      </c>
    </row>
    <row r="62" spans="1:9" ht="26.25" customHeight="1">
      <c r="A62" s="73" t="s">
        <v>106</v>
      </c>
      <c r="B62" s="73">
        <v>946</v>
      </c>
      <c r="C62" s="36" t="s">
        <v>43</v>
      </c>
      <c r="D62" s="36" t="s">
        <v>24</v>
      </c>
      <c r="E62" s="17" t="s">
        <v>145</v>
      </c>
      <c r="F62" s="36" t="s">
        <v>107</v>
      </c>
      <c r="G62" s="111">
        <v>880.7</v>
      </c>
      <c r="H62" s="54">
        <v>714.4</v>
      </c>
      <c r="I62" s="54">
        <v>796.5</v>
      </c>
    </row>
    <row r="63" spans="1:9" ht="18.75" customHeight="1">
      <c r="A63" s="48" t="s">
        <v>109</v>
      </c>
      <c r="B63" s="73">
        <v>946</v>
      </c>
      <c r="C63" s="17" t="s">
        <v>43</v>
      </c>
      <c r="D63" s="17" t="s">
        <v>24</v>
      </c>
      <c r="E63" s="17" t="s">
        <v>145</v>
      </c>
      <c r="F63" s="17" t="s">
        <v>19</v>
      </c>
      <c r="G63" s="111">
        <v>0</v>
      </c>
      <c r="H63" s="54"/>
      <c r="I63" s="54"/>
    </row>
    <row r="64" spans="1:9" ht="30" customHeight="1">
      <c r="A64" s="72" t="s">
        <v>203</v>
      </c>
      <c r="B64" s="73">
        <v>946</v>
      </c>
      <c r="C64" s="17" t="s">
        <v>43</v>
      </c>
      <c r="D64" s="17" t="s">
        <v>24</v>
      </c>
      <c r="E64" s="17" t="s">
        <v>204</v>
      </c>
      <c r="F64" s="36"/>
      <c r="G64" s="111">
        <f>G65</f>
        <v>248</v>
      </c>
      <c r="H64" s="54"/>
      <c r="I64" s="54"/>
    </row>
    <row r="65" spans="1:9" ht="25.5" customHeight="1">
      <c r="A65" s="48" t="s">
        <v>106</v>
      </c>
      <c r="B65" s="73">
        <v>946</v>
      </c>
      <c r="C65" s="17" t="s">
        <v>43</v>
      </c>
      <c r="D65" s="17" t="s">
        <v>24</v>
      </c>
      <c r="E65" s="17" t="s">
        <v>204</v>
      </c>
      <c r="F65" s="17" t="s">
        <v>107</v>
      </c>
      <c r="G65" s="111">
        <v>248</v>
      </c>
      <c r="H65" s="54"/>
      <c r="I65" s="54"/>
    </row>
    <row r="66" spans="1:9" ht="3" customHeight="1" hidden="1">
      <c r="A66" s="73"/>
      <c r="B66" s="73"/>
      <c r="C66" s="36"/>
      <c r="D66" s="36"/>
      <c r="E66" s="36"/>
      <c r="F66" s="36"/>
      <c r="G66" s="111"/>
      <c r="H66" s="54"/>
      <c r="I66" s="54"/>
    </row>
    <row r="67" spans="1:9" ht="27.75" customHeight="1">
      <c r="A67" s="73" t="s">
        <v>102</v>
      </c>
      <c r="B67" s="73">
        <v>946</v>
      </c>
      <c r="C67" s="17" t="s">
        <v>43</v>
      </c>
      <c r="D67" s="17" t="s">
        <v>24</v>
      </c>
      <c r="E67" s="36" t="s">
        <v>127</v>
      </c>
      <c r="F67" s="36"/>
      <c r="G67" s="111">
        <f>G69+G68</f>
        <v>303.03</v>
      </c>
      <c r="H67" s="54"/>
      <c r="I67" s="54"/>
    </row>
    <row r="68" spans="1:9" ht="37.5" customHeight="1">
      <c r="A68" s="48" t="s">
        <v>103</v>
      </c>
      <c r="B68" s="73">
        <v>946</v>
      </c>
      <c r="C68" s="17" t="s">
        <v>43</v>
      </c>
      <c r="D68" s="17" t="s">
        <v>24</v>
      </c>
      <c r="E68" s="36" t="s">
        <v>127</v>
      </c>
      <c r="F68" s="17" t="s">
        <v>104</v>
      </c>
      <c r="G68" s="111">
        <v>260.03</v>
      </c>
      <c r="H68" s="54"/>
      <c r="I68" s="54"/>
    </row>
    <row r="69" spans="1:9" ht="25.5" customHeight="1">
      <c r="A69" s="73" t="s">
        <v>106</v>
      </c>
      <c r="B69" s="73">
        <v>946</v>
      </c>
      <c r="C69" s="17" t="s">
        <v>43</v>
      </c>
      <c r="D69" s="17" t="s">
        <v>24</v>
      </c>
      <c r="E69" s="36" t="s">
        <v>127</v>
      </c>
      <c r="F69" s="36" t="s">
        <v>107</v>
      </c>
      <c r="G69" s="111">
        <v>43</v>
      </c>
      <c r="H69" s="54"/>
      <c r="I69" s="54"/>
    </row>
    <row r="70" spans="1:9" ht="3.75" customHeight="1">
      <c r="A70" s="73" t="s">
        <v>93</v>
      </c>
      <c r="B70" s="73">
        <v>946</v>
      </c>
      <c r="C70" s="36" t="s">
        <v>43</v>
      </c>
      <c r="D70" s="36" t="s">
        <v>46</v>
      </c>
      <c r="E70" s="36"/>
      <c r="F70" s="36"/>
      <c r="G70" s="111">
        <f aca="true" t="shared" si="7" ref="G70:I71">G71</f>
        <v>0</v>
      </c>
      <c r="H70" s="54">
        <f t="shared" si="7"/>
        <v>0</v>
      </c>
      <c r="I70" s="54">
        <f t="shared" si="7"/>
        <v>0</v>
      </c>
    </row>
    <row r="71" spans="1:9" ht="27.75" customHeight="1" hidden="1">
      <c r="A71" s="63" t="s">
        <v>201</v>
      </c>
      <c r="B71" s="73">
        <v>946</v>
      </c>
      <c r="C71" s="36" t="s">
        <v>43</v>
      </c>
      <c r="D71" s="36" t="s">
        <v>46</v>
      </c>
      <c r="E71" s="36" t="s">
        <v>134</v>
      </c>
      <c r="F71" s="36"/>
      <c r="G71" s="111">
        <f t="shared" si="7"/>
        <v>0</v>
      </c>
      <c r="H71" s="54">
        <f t="shared" si="7"/>
        <v>0</v>
      </c>
      <c r="I71" s="54">
        <f t="shared" si="7"/>
        <v>0</v>
      </c>
    </row>
    <row r="72" spans="1:9" ht="24.75" customHeight="1" hidden="1">
      <c r="A72" s="73" t="s">
        <v>106</v>
      </c>
      <c r="B72" s="73">
        <v>946</v>
      </c>
      <c r="C72" s="36" t="s">
        <v>43</v>
      </c>
      <c r="D72" s="36" t="s">
        <v>46</v>
      </c>
      <c r="E72" s="36" t="s">
        <v>134</v>
      </c>
      <c r="F72" s="36" t="s">
        <v>107</v>
      </c>
      <c r="G72" s="111">
        <v>0</v>
      </c>
      <c r="H72" s="54">
        <v>0</v>
      </c>
      <c r="I72" s="54">
        <v>0</v>
      </c>
    </row>
    <row r="73" spans="1:9" ht="15" customHeight="1">
      <c r="A73" s="50" t="s">
        <v>11</v>
      </c>
      <c r="B73" s="73">
        <v>946</v>
      </c>
      <c r="C73" s="24" t="s">
        <v>27</v>
      </c>
      <c r="D73" s="24"/>
      <c r="E73" s="24"/>
      <c r="F73" s="24"/>
      <c r="G73" s="107">
        <f>G74+G82+G96</f>
        <v>3775.7200000000003</v>
      </c>
      <c r="H73" s="53">
        <f>H74+H82+H96</f>
        <v>1007.8000000000001</v>
      </c>
      <c r="I73" s="53">
        <f>I74+I82+I96</f>
        <v>975.1</v>
      </c>
    </row>
    <row r="74" spans="1:9" ht="15.75" customHeight="1">
      <c r="A74" s="79" t="s">
        <v>12</v>
      </c>
      <c r="B74" s="73">
        <v>946</v>
      </c>
      <c r="C74" s="36" t="s">
        <v>27</v>
      </c>
      <c r="D74" s="36" t="s">
        <v>9</v>
      </c>
      <c r="E74" s="36"/>
      <c r="F74" s="36"/>
      <c r="G74" s="111">
        <f>G77+G75</f>
        <v>589.3</v>
      </c>
      <c r="H74" s="54">
        <f>H78</f>
        <v>0</v>
      </c>
      <c r="I74" s="54">
        <f>I78</f>
        <v>0</v>
      </c>
    </row>
    <row r="75" spans="1:9" ht="39.75" customHeight="1">
      <c r="A75" s="48" t="s">
        <v>201</v>
      </c>
      <c r="B75" s="73">
        <v>946</v>
      </c>
      <c r="C75" s="17" t="s">
        <v>27</v>
      </c>
      <c r="D75" s="17" t="s">
        <v>9</v>
      </c>
      <c r="E75" s="17" t="s">
        <v>134</v>
      </c>
      <c r="F75" s="36"/>
      <c r="G75" s="111">
        <f>G76</f>
        <v>116</v>
      </c>
      <c r="H75" s="54"/>
      <c r="I75" s="54"/>
    </row>
    <row r="76" spans="1:9" ht="30.75" customHeight="1">
      <c r="A76" s="48" t="s">
        <v>106</v>
      </c>
      <c r="B76" s="73">
        <v>946</v>
      </c>
      <c r="C76" s="17" t="s">
        <v>27</v>
      </c>
      <c r="D76" s="17" t="s">
        <v>9</v>
      </c>
      <c r="E76" s="17" t="s">
        <v>134</v>
      </c>
      <c r="F76" s="17" t="s">
        <v>107</v>
      </c>
      <c r="G76" s="111">
        <v>116</v>
      </c>
      <c r="H76" s="54"/>
      <c r="I76" s="54"/>
    </row>
    <row r="77" spans="1:9" ht="38.25" customHeight="1">
      <c r="A77" s="104" t="s">
        <v>200</v>
      </c>
      <c r="B77" s="73">
        <v>946</v>
      </c>
      <c r="C77" s="36" t="s">
        <v>27</v>
      </c>
      <c r="D77" s="36" t="s">
        <v>9</v>
      </c>
      <c r="E77" s="17" t="s">
        <v>202</v>
      </c>
      <c r="F77" s="36"/>
      <c r="G77" s="111">
        <f>G78+G79</f>
        <v>473.29999999999995</v>
      </c>
      <c r="H77" s="54">
        <f>H78</f>
        <v>0</v>
      </c>
      <c r="I77" s="54">
        <f>I78</f>
        <v>0</v>
      </c>
    </row>
    <row r="78" spans="1:9" ht="45" customHeight="1" hidden="1">
      <c r="A78" s="71" t="s">
        <v>181</v>
      </c>
      <c r="B78" s="73">
        <v>946</v>
      </c>
      <c r="C78" s="36" t="s">
        <v>27</v>
      </c>
      <c r="D78" s="36" t="s">
        <v>9</v>
      </c>
      <c r="E78" s="81" t="s">
        <v>172</v>
      </c>
      <c r="F78" s="65"/>
      <c r="G78" s="111">
        <f>SUM(G80)</f>
        <v>337.2</v>
      </c>
      <c r="H78" s="54">
        <f>SUM(H80)</f>
        <v>0</v>
      </c>
      <c r="I78" s="54">
        <f>SUM(I80)</f>
        <v>0</v>
      </c>
    </row>
    <row r="79" spans="1:9" ht="56.25" customHeight="1">
      <c r="A79" s="105" t="s">
        <v>103</v>
      </c>
      <c r="B79" s="73">
        <v>946</v>
      </c>
      <c r="C79" s="36" t="s">
        <v>27</v>
      </c>
      <c r="D79" s="36" t="s">
        <v>9</v>
      </c>
      <c r="E79" s="70" t="s">
        <v>202</v>
      </c>
      <c r="F79" s="67">
        <v>100</v>
      </c>
      <c r="G79" s="111">
        <v>136.1</v>
      </c>
      <c r="H79" s="54"/>
      <c r="I79" s="54"/>
    </row>
    <row r="80" spans="1:9" ht="24" customHeight="1">
      <c r="A80" s="48" t="s">
        <v>106</v>
      </c>
      <c r="B80" s="73">
        <v>946</v>
      </c>
      <c r="C80" s="36" t="s">
        <v>27</v>
      </c>
      <c r="D80" s="36" t="s">
        <v>9</v>
      </c>
      <c r="E80" s="70" t="s">
        <v>202</v>
      </c>
      <c r="F80" s="67">
        <v>200</v>
      </c>
      <c r="G80" s="111">
        <f>237.2+100</f>
        <v>337.2</v>
      </c>
      <c r="H80" s="54">
        <v>0</v>
      </c>
      <c r="I80" s="54">
        <v>0</v>
      </c>
    </row>
    <row r="81" spans="1:9" ht="2.25" customHeight="1">
      <c r="A81" s="73"/>
      <c r="B81" s="73">
        <v>946</v>
      </c>
      <c r="C81" s="36"/>
      <c r="D81" s="36"/>
      <c r="E81" s="36"/>
      <c r="F81" s="47"/>
      <c r="G81" s="111"/>
      <c r="H81" s="54"/>
      <c r="I81" s="54"/>
    </row>
    <row r="82" spans="1:9" ht="19.5" customHeight="1">
      <c r="A82" s="82" t="s">
        <v>36</v>
      </c>
      <c r="B82" s="73">
        <v>946</v>
      </c>
      <c r="C82" s="36" t="s">
        <v>27</v>
      </c>
      <c r="D82" s="36" t="s">
        <v>10</v>
      </c>
      <c r="E82" s="36"/>
      <c r="F82" s="65"/>
      <c r="G82" s="111">
        <f>G86+G90+G94+G92</f>
        <v>720.23</v>
      </c>
      <c r="H82" s="54">
        <f>H87</f>
        <v>32.7</v>
      </c>
      <c r="I82" s="54">
        <f>I87</f>
        <v>0</v>
      </c>
    </row>
    <row r="83" spans="1:9" ht="42.75" customHeight="1" hidden="1">
      <c r="A83" s="83" t="s">
        <v>133</v>
      </c>
      <c r="B83" s="73">
        <v>946</v>
      </c>
      <c r="C83" s="36" t="s">
        <v>27</v>
      </c>
      <c r="D83" s="36" t="s">
        <v>10</v>
      </c>
      <c r="E83" s="36" t="s">
        <v>134</v>
      </c>
      <c r="F83" s="65"/>
      <c r="G83" s="111">
        <f>G84</f>
        <v>0</v>
      </c>
      <c r="H83" s="54">
        <f>H84</f>
        <v>0</v>
      </c>
      <c r="I83" s="54">
        <f>I84</f>
        <v>0</v>
      </c>
    </row>
    <row r="84" spans="1:9" ht="24.75" customHeight="1" hidden="1">
      <c r="A84" s="82" t="s">
        <v>106</v>
      </c>
      <c r="B84" s="73">
        <v>946</v>
      </c>
      <c r="C84" s="36" t="s">
        <v>27</v>
      </c>
      <c r="D84" s="36" t="s">
        <v>10</v>
      </c>
      <c r="E84" s="36" t="s">
        <v>134</v>
      </c>
      <c r="F84" s="67">
        <v>200</v>
      </c>
      <c r="G84" s="111">
        <v>0</v>
      </c>
      <c r="H84" s="54">
        <v>0</v>
      </c>
      <c r="I84" s="54">
        <v>0</v>
      </c>
    </row>
    <row r="85" spans="1:9" ht="5.25" customHeight="1" hidden="1">
      <c r="A85" s="82"/>
      <c r="B85" s="73">
        <v>946</v>
      </c>
      <c r="C85" s="36"/>
      <c r="D85" s="36"/>
      <c r="E85" s="36"/>
      <c r="F85" s="65"/>
      <c r="G85" s="111"/>
      <c r="H85" s="54"/>
      <c r="I85" s="54"/>
    </row>
    <row r="86" spans="1:9" ht="23.25" customHeight="1">
      <c r="A86" s="82" t="s">
        <v>156</v>
      </c>
      <c r="B86" s="73">
        <v>946</v>
      </c>
      <c r="C86" s="36" t="s">
        <v>27</v>
      </c>
      <c r="D86" s="36" t="s">
        <v>10</v>
      </c>
      <c r="E86" s="36" t="s">
        <v>157</v>
      </c>
      <c r="F86" s="65"/>
      <c r="G86" s="111">
        <f>G87</f>
        <v>656.23</v>
      </c>
      <c r="H86" s="54">
        <f>H87</f>
        <v>32.7</v>
      </c>
      <c r="I86" s="54">
        <f>I87</f>
        <v>0</v>
      </c>
    </row>
    <row r="87" spans="1:9" ht="19.5" customHeight="1">
      <c r="A87" s="72" t="s">
        <v>182</v>
      </c>
      <c r="B87" s="73">
        <v>946</v>
      </c>
      <c r="C87" s="36" t="s">
        <v>27</v>
      </c>
      <c r="D87" s="36" t="s">
        <v>10</v>
      </c>
      <c r="E87" s="70" t="s">
        <v>172</v>
      </c>
      <c r="F87" s="65"/>
      <c r="G87" s="111">
        <f>G88+G89</f>
        <v>656.23</v>
      </c>
      <c r="H87" s="54">
        <f>H88+H89</f>
        <v>32.7</v>
      </c>
      <c r="I87" s="54">
        <f>I88+I89</f>
        <v>0</v>
      </c>
    </row>
    <row r="88" spans="1:9" ht="24.75" customHeight="1">
      <c r="A88" s="73" t="s">
        <v>106</v>
      </c>
      <c r="B88" s="73">
        <v>946</v>
      </c>
      <c r="C88" s="36" t="s">
        <v>27</v>
      </c>
      <c r="D88" s="36" t="s">
        <v>10</v>
      </c>
      <c r="E88" s="70" t="s">
        <v>172</v>
      </c>
      <c r="F88" s="67">
        <v>200</v>
      </c>
      <c r="G88" s="109">
        <f>656.22+0.01</f>
        <v>656.23</v>
      </c>
      <c r="H88" s="54">
        <v>32.7</v>
      </c>
      <c r="I88" s="54">
        <v>0</v>
      </c>
    </row>
    <row r="89" spans="1:9" ht="34.5" customHeight="1" hidden="1">
      <c r="A89" s="73" t="s">
        <v>113</v>
      </c>
      <c r="B89" s="73">
        <v>946</v>
      </c>
      <c r="C89" s="36" t="s">
        <v>27</v>
      </c>
      <c r="D89" s="36" t="s">
        <v>10</v>
      </c>
      <c r="E89" s="36" t="s">
        <v>130</v>
      </c>
      <c r="F89" s="36" t="s">
        <v>114</v>
      </c>
      <c r="G89" s="111">
        <v>0</v>
      </c>
      <c r="H89" s="54">
        <v>0</v>
      </c>
      <c r="I89" s="54">
        <v>0</v>
      </c>
    </row>
    <row r="90" spans="1:9" ht="38.25" customHeight="1" hidden="1">
      <c r="A90" s="48" t="s">
        <v>201</v>
      </c>
      <c r="B90" s="73">
        <v>946</v>
      </c>
      <c r="C90" s="17" t="s">
        <v>27</v>
      </c>
      <c r="D90" s="17" t="s">
        <v>10</v>
      </c>
      <c r="E90" s="17" t="s">
        <v>134</v>
      </c>
      <c r="F90" s="36"/>
      <c r="G90" s="111">
        <f>G91</f>
        <v>0</v>
      </c>
      <c r="H90" s="54"/>
      <c r="I90" s="54"/>
    </row>
    <row r="91" spans="1:9" ht="24.75" customHeight="1" hidden="1">
      <c r="A91" s="48" t="s">
        <v>106</v>
      </c>
      <c r="B91" s="73">
        <v>946</v>
      </c>
      <c r="C91" s="17" t="s">
        <v>27</v>
      </c>
      <c r="D91" s="17" t="s">
        <v>10</v>
      </c>
      <c r="E91" s="17" t="s">
        <v>134</v>
      </c>
      <c r="F91" s="17" t="s">
        <v>107</v>
      </c>
      <c r="G91" s="111">
        <v>0</v>
      </c>
      <c r="H91" s="54"/>
      <c r="I91" s="54"/>
    </row>
    <row r="92" spans="1:9" ht="30" customHeight="1" hidden="1">
      <c r="A92" s="48" t="s">
        <v>207</v>
      </c>
      <c r="B92" s="73">
        <v>946</v>
      </c>
      <c r="C92" s="17" t="s">
        <v>27</v>
      </c>
      <c r="D92" s="17" t="s">
        <v>10</v>
      </c>
      <c r="E92" s="17" t="s">
        <v>208</v>
      </c>
      <c r="F92" s="36"/>
      <c r="G92" s="111">
        <f>G93</f>
        <v>0</v>
      </c>
      <c r="H92" s="54"/>
      <c r="I92" s="54"/>
    </row>
    <row r="93" spans="1:9" ht="24.75" customHeight="1" hidden="1">
      <c r="A93" s="48" t="s">
        <v>106</v>
      </c>
      <c r="B93" s="73">
        <v>946</v>
      </c>
      <c r="C93" s="17" t="s">
        <v>27</v>
      </c>
      <c r="D93" s="17" t="s">
        <v>10</v>
      </c>
      <c r="E93" s="17" t="s">
        <v>208</v>
      </c>
      <c r="F93" s="17" t="s">
        <v>107</v>
      </c>
      <c r="G93" s="111">
        <v>0</v>
      </c>
      <c r="H93" s="54"/>
      <c r="I93" s="54"/>
    </row>
    <row r="94" spans="1:9" ht="40.5" customHeight="1">
      <c r="A94" s="48" t="s">
        <v>108</v>
      </c>
      <c r="B94" s="73">
        <v>946</v>
      </c>
      <c r="C94" s="17" t="s">
        <v>27</v>
      </c>
      <c r="D94" s="17" t="s">
        <v>10</v>
      </c>
      <c r="E94" s="17" t="s">
        <v>127</v>
      </c>
      <c r="F94" s="17"/>
      <c r="G94" s="111">
        <f>G95</f>
        <v>64</v>
      </c>
      <c r="H94" s="54"/>
      <c r="I94" s="54"/>
    </row>
    <row r="95" spans="1:9" ht="24.75" customHeight="1">
      <c r="A95" s="48" t="s">
        <v>106</v>
      </c>
      <c r="B95" s="73">
        <v>946</v>
      </c>
      <c r="C95" s="17" t="s">
        <v>27</v>
      </c>
      <c r="D95" s="17" t="s">
        <v>10</v>
      </c>
      <c r="E95" s="17" t="s">
        <v>127</v>
      </c>
      <c r="F95" s="17" t="s">
        <v>107</v>
      </c>
      <c r="G95" s="111">
        <v>64</v>
      </c>
      <c r="H95" s="54"/>
      <c r="I95" s="54"/>
    </row>
    <row r="96" spans="1:9" ht="18" customHeight="1">
      <c r="A96" s="73" t="s">
        <v>174</v>
      </c>
      <c r="B96" s="73">
        <v>946</v>
      </c>
      <c r="C96" s="36" t="s">
        <v>27</v>
      </c>
      <c r="D96" s="36" t="s">
        <v>27</v>
      </c>
      <c r="E96" s="36"/>
      <c r="F96" s="36"/>
      <c r="G96" s="111">
        <f aca="true" t="shared" si="8" ref="G96:I97">G97</f>
        <v>2466.19</v>
      </c>
      <c r="H96" s="54">
        <f t="shared" si="8"/>
        <v>975.1</v>
      </c>
      <c r="I96" s="54">
        <f t="shared" si="8"/>
        <v>975.1</v>
      </c>
    </row>
    <row r="97" spans="1:9" ht="38.25" customHeight="1">
      <c r="A97" s="52" t="s">
        <v>201</v>
      </c>
      <c r="B97" s="73">
        <v>946</v>
      </c>
      <c r="C97" s="36" t="s">
        <v>27</v>
      </c>
      <c r="D97" s="36" t="s">
        <v>27</v>
      </c>
      <c r="E97" s="17" t="s">
        <v>134</v>
      </c>
      <c r="F97" s="65"/>
      <c r="G97" s="111">
        <f t="shared" si="8"/>
        <v>2466.19</v>
      </c>
      <c r="H97" s="54">
        <f t="shared" si="8"/>
        <v>975.1</v>
      </c>
      <c r="I97" s="54">
        <f t="shared" si="8"/>
        <v>975.1</v>
      </c>
    </row>
    <row r="98" spans="1:9" ht="9.75" customHeight="1" hidden="1">
      <c r="A98" s="72" t="s">
        <v>182</v>
      </c>
      <c r="B98" s="73">
        <v>946</v>
      </c>
      <c r="C98" s="36" t="s">
        <v>27</v>
      </c>
      <c r="D98" s="36" t="s">
        <v>27</v>
      </c>
      <c r="E98" s="70" t="s">
        <v>134</v>
      </c>
      <c r="F98" s="65"/>
      <c r="G98" s="111">
        <f>G99+G100+G101</f>
        <v>2466.19</v>
      </c>
      <c r="H98" s="54">
        <f>H99+H100+H101</f>
        <v>975.1</v>
      </c>
      <c r="I98" s="54">
        <f>I99+I100+I101</f>
        <v>975.1</v>
      </c>
    </row>
    <row r="99" spans="1:9" ht="52.5" customHeight="1">
      <c r="A99" s="73" t="s">
        <v>103</v>
      </c>
      <c r="B99" s="73">
        <v>946</v>
      </c>
      <c r="C99" s="36" t="s">
        <v>27</v>
      </c>
      <c r="D99" s="36" t="s">
        <v>27</v>
      </c>
      <c r="E99" s="70" t="s">
        <v>134</v>
      </c>
      <c r="F99" s="67">
        <v>100</v>
      </c>
      <c r="G99" s="111">
        <v>2351.8</v>
      </c>
      <c r="H99" s="54">
        <v>975.1</v>
      </c>
      <c r="I99" s="54">
        <v>975.1</v>
      </c>
    </row>
    <row r="100" spans="1:9" ht="25.5" customHeight="1">
      <c r="A100" s="73" t="s">
        <v>106</v>
      </c>
      <c r="B100" s="73">
        <v>946</v>
      </c>
      <c r="C100" s="36" t="s">
        <v>27</v>
      </c>
      <c r="D100" s="36" t="s">
        <v>27</v>
      </c>
      <c r="E100" s="70" t="s">
        <v>134</v>
      </c>
      <c r="F100" s="67">
        <v>200</v>
      </c>
      <c r="G100" s="111">
        <v>114.39</v>
      </c>
      <c r="H100" s="54">
        <v>0</v>
      </c>
      <c r="I100" s="54">
        <v>0</v>
      </c>
    </row>
    <row r="101" spans="1:9" ht="15.75" customHeight="1">
      <c r="A101" s="73" t="s">
        <v>110</v>
      </c>
      <c r="B101" s="73">
        <v>946</v>
      </c>
      <c r="C101" s="36" t="s">
        <v>27</v>
      </c>
      <c r="D101" s="36" t="s">
        <v>27</v>
      </c>
      <c r="E101" s="70" t="s">
        <v>134</v>
      </c>
      <c r="F101" s="36" t="s">
        <v>111</v>
      </c>
      <c r="G101" s="111">
        <v>0</v>
      </c>
      <c r="H101" s="54">
        <v>0</v>
      </c>
      <c r="I101" s="54">
        <v>0</v>
      </c>
    </row>
    <row r="102" spans="1:9" ht="3" customHeight="1">
      <c r="A102" s="50" t="s">
        <v>21</v>
      </c>
      <c r="B102" s="73">
        <v>946</v>
      </c>
      <c r="C102" s="24" t="s">
        <v>25</v>
      </c>
      <c r="D102" s="68"/>
      <c r="E102" s="68"/>
      <c r="F102" s="69"/>
      <c r="G102" s="107">
        <f aca="true" t="shared" si="9" ref="G102:I105">G103</f>
        <v>0</v>
      </c>
      <c r="H102" s="53">
        <f t="shared" si="9"/>
        <v>0</v>
      </c>
      <c r="I102" s="53">
        <f t="shared" si="9"/>
        <v>0</v>
      </c>
    </row>
    <row r="103" spans="1:9" ht="14.25" customHeight="1" hidden="1">
      <c r="A103" s="77" t="s">
        <v>59</v>
      </c>
      <c r="B103" s="73">
        <v>946</v>
      </c>
      <c r="C103" s="36" t="s">
        <v>25</v>
      </c>
      <c r="D103" s="36" t="s">
        <v>25</v>
      </c>
      <c r="E103" s="36"/>
      <c r="F103" s="65"/>
      <c r="G103" s="111">
        <f>G105</f>
        <v>0</v>
      </c>
      <c r="H103" s="54">
        <f>H105</f>
        <v>0</v>
      </c>
      <c r="I103" s="54">
        <f>I105</f>
        <v>0</v>
      </c>
    </row>
    <row r="104" spans="1:9" ht="30" customHeight="1" hidden="1">
      <c r="A104" s="78" t="s">
        <v>158</v>
      </c>
      <c r="B104" s="73">
        <v>946</v>
      </c>
      <c r="C104" s="36" t="s">
        <v>25</v>
      </c>
      <c r="D104" s="36" t="s">
        <v>25</v>
      </c>
      <c r="E104" s="36" t="s">
        <v>159</v>
      </c>
      <c r="F104" s="65"/>
      <c r="G104" s="111">
        <f>G105</f>
        <v>0</v>
      </c>
      <c r="H104" s="54">
        <f>H105</f>
        <v>0</v>
      </c>
      <c r="I104" s="54">
        <f>I105</f>
        <v>0</v>
      </c>
    </row>
    <row r="105" spans="1:9" ht="24.75" customHeight="1" hidden="1">
      <c r="A105" s="84" t="s">
        <v>183</v>
      </c>
      <c r="B105" s="73">
        <v>946</v>
      </c>
      <c r="C105" s="36" t="s">
        <v>25</v>
      </c>
      <c r="D105" s="36" t="s">
        <v>25</v>
      </c>
      <c r="E105" s="36" t="s">
        <v>160</v>
      </c>
      <c r="F105" s="65"/>
      <c r="G105" s="111">
        <f t="shared" si="9"/>
        <v>0</v>
      </c>
      <c r="H105" s="54">
        <f t="shared" si="9"/>
        <v>0</v>
      </c>
      <c r="I105" s="54">
        <f t="shared" si="9"/>
        <v>0</v>
      </c>
    </row>
    <row r="106" spans="1:9" s="1" customFormat="1" ht="25.5" customHeight="1" hidden="1">
      <c r="A106" s="73" t="s">
        <v>106</v>
      </c>
      <c r="B106" s="73">
        <v>946</v>
      </c>
      <c r="C106" s="36" t="s">
        <v>25</v>
      </c>
      <c r="D106" s="36" t="s">
        <v>25</v>
      </c>
      <c r="E106" s="36" t="s">
        <v>160</v>
      </c>
      <c r="F106" s="64">
        <v>200</v>
      </c>
      <c r="G106" s="111">
        <v>0</v>
      </c>
      <c r="H106" s="54">
        <v>0</v>
      </c>
      <c r="I106" s="54">
        <v>0</v>
      </c>
    </row>
    <row r="107" spans="1:9" s="1" customFormat="1" ht="5.25" customHeight="1" hidden="1">
      <c r="A107" s="73"/>
      <c r="B107" s="73">
        <v>946</v>
      </c>
      <c r="C107" s="36"/>
      <c r="D107" s="36"/>
      <c r="E107" s="36"/>
      <c r="F107" s="18"/>
      <c r="G107" s="111"/>
      <c r="H107" s="54"/>
      <c r="I107" s="54"/>
    </row>
    <row r="108" spans="1:9" s="1" customFormat="1" ht="15.75" customHeight="1">
      <c r="A108" s="76" t="s">
        <v>84</v>
      </c>
      <c r="B108" s="73">
        <v>946</v>
      </c>
      <c r="C108" s="24" t="s">
        <v>4</v>
      </c>
      <c r="D108" s="24"/>
      <c r="E108" s="24"/>
      <c r="F108" s="18"/>
      <c r="G108" s="107">
        <f>G109</f>
        <v>1508</v>
      </c>
      <c r="H108" s="53">
        <f>H109</f>
        <v>1043.6</v>
      </c>
      <c r="I108" s="53">
        <f>I109</f>
        <v>1043.6</v>
      </c>
    </row>
    <row r="109" spans="1:9" ht="18.75" customHeight="1">
      <c r="A109" s="77" t="s">
        <v>42</v>
      </c>
      <c r="B109" s="73">
        <v>946</v>
      </c>
      <c r="C109" s="36" t="s">
        <v>4</v>
      </c>
      <c r="D109" s="36" t="s">
        <v>3</v>
      </c>
      <c r="E109" s="36"/>
      <c r="F109" s="64"/>
      <c r="G109" s="111">
        <f aca="true" t="shared" si="10" ref="G109:I111">G110</f>
        <v>1508</v>
      </c>
      <c r="H109" s="54">
        <f t="shared" si="10"/>
        <v>1043.6</v>
      </c>
      <c r="I109" s="54">
        <f t="shared" si="10"/>
        <v>1043.6</v>
      </c>
    </row>
    <row r="110" spans="1:9" s="37" customFormat="1" ht="33.75" customHeight="1">
      <c r="A110" s="80" t="s">
        <v>147</v>
      </c>
      <c r="B110" s="73">
        <v>946</v>
      </c>
      <c r="C110" s="36" t="s">
        <v>4</v>
      </c>
      <c r="D110" s="36" t="s">
        <v>3</v>
      </c>
      <c r="E110" s="85" t="s">
        <v>146</v>
      </c>
      <c r="F110" s="64"/>
      <c r="G110" s="111">
        <f>G111+G113</f>
        <v>1508</v>
      </c>
      <c r="H110" s="54">
        <f>H111+H113</f>
        <v>1043.6</v>
      </c>
      <c r="I110" s="54">
        <f>I111+I113</f>
        <v>1043.6</v>
      </c>
    </row>
    <row r="111" spans="1:9" s="37" customFormat="1" ht="39" customHeight="1">
      <c r="A111" s="71" t="s">
        <v>184</v>
      </c>
      <c r="B111" s="73">
        <v>946</v>
      </c>
      <c r="C111" s="36" t="s">
        <v>4</v>
      </c>
      <c r="D111" s="36" t="s">
        <v>3</v>
      </c>
      <c r="E111" s="36" t="s">
        <v>148</v>
      </c>
      <c r="F111" s="64"/>
      <c r="G111" s="111">
        <f>G112</f>
        <v>243.4</v>
      </c>
      <c r="H111" s="54">
        <f t="shared" si="10"/>
        <v>203.6</v>
      </c>
      <c r="I111" s="54">
        <f t="shared" si="10"/>
        <v>203.6</v>
      </c>
    </row>
    <row r="112" spans="1:9" s="37" customFormat="1" ht="51.75" customHeight="1">
      <c r="A112" s="48" t="s">
        <v>103</v>
      </c>
      <c r="B112" s="73">
        <v>946</v>
      </c>
      <c r="C112" s="36" t="s">
        <v>4</v>
      </c>
      <c r="D112" s="36" t="s">
        <v>3</v>
      </c>
      <c r="E112" s="36" t="s">
        <v>148</v>
      </c>
      <c r="F112" s="64">
        <v>100</v>
      </c>
      <c r="G112" s="111">
        <v>243.4</v>
      </c>
      <c r="H112" s="54">
        <v>203.6</v>
      </c>
      <c r="I112" s="54">
        <v>203.6</v>
      </c>
    </row>
    <row r="113" spans="1:9" s="37" customFormat="1" ht="51.75" customHeight="1">
      <c r="A113" s="72" t="s">
        <v>198</v>
      </c>
      <c r="B113" s="73">
        <v>946</v>
      </c>
      <c r="C113" s="17" t="s">
        <v>4</v>
      </c>
      <c r="D113" s="17" t="s">
        <v>3</v>
      </c>
      <c r="E113" s="17" t="s">
        <v>150</v>
      </c>
      <c r="F113" s="64"/>
      <c r="G113" s="111">
        <f>G114+G115+G116</f>
        <v>1264.6</v>
      </c>
      <c r="H113" s="54">
        <f>H114+H115+H116</f>
        <v>840</v>
      </c>
      <c r="I113" s="54">
        <f>I114+I115+I116</f>
        <v>840</v>
      </c>
    </row>
    <row r="114" spans="1:9" s="37" customFormat="1" ht="51.75" customHeight="1">
      <c r="A114" s="48" t="s">
        <v>103</v>
      </c>
      <c r="B114" s="73">
        <v>946</v>
      </c>
      <c r="C114" s="36" t="s">
        <v>4</v>
      </c>
      <c r="D114" s="36" t="s">
        <v>3</v>
      </c>
      <c r="E114" s="17" t="s">
        <v>150</v>
      </c>
      <c r="F114" s="64">
        <v>100</v>
      </c>
      <c r="G114" s="111">
        <v>980.7</v>
      </c>
      <c r="H114" s="54">
        <v>840</v>
      </c>
      <c r="I114" s="54">
        <v>840</v>
      </c>
    </row>
    <row r="115" spans="1:9" s="37" customFormat="1" ht="24" customHeight="1">
      <c r="A115" s="73" t="s">
        <v>106</v>
      </c>
      <c r="B115" s="73">
        <v>946</v>
      </c>
      <c r="C115" s="36" t="s">
        <v>4</v>
      </c>
      <c r="D115" s="36" t="s">
        <v>3</v>
      </c>
      <c r="E115" s="17" t="s">
        <v>150</v>
      </c>
      <c r="F115" s="64">
        <v>200</v>
      </c>
      <c r="G115" s="111">
        <v>283.9</v>
      </c>
      <c r="H115" s="54">
        <v>0</v>
      </c>
      <c r="I115" s="54">
        <v>0</v>
      </c>
    </row>
    <row r="116" spans="1:9" s="38" customFormat="1" ht="16.5" customHeight="1">
      <c r="A116" s="73" t="s">
        <v>110</v>
      </c>
      <c r="B116" s="73">
        <v>946</v>
      </c>
      <c r="C116" s="36" t="s">
        <v>4</v>
      </c>
      <c r="D116" s="36" t="s">
        <v>3</v>
      </c>
      <c r="E116" s="17" t="s">
        <v>150</v>
      </c>
      <c r="F116" s="64">
        <v>800</v>
      </c>
      <c r="G116" s="111">
        <v>0</v>
      </c>
      <c r="H116" s="54">
        <v>0</v>
      </c>
      <c r="I116" s="54">
        <v>0</v>
      </c>
    </row>
    <row r="117" spans="1:9" s="38" customFormat="1" ht="16.5" customHeight="1" hidden="1">
      <c r="A117" s="76" t="s">
        <v>115</v>
      </c>
      <c r="B117" s="73">
        <v>946</v>
      </c>
      <c r="C117" s="24" t="s">
        <v>69</v>
      </c>
      <c r="D117" s="24"/>
      <c r="E117" s="24"/>
      <c r="F117" s="23"/>
      <c r="G117" s="107">
        <f>G118</f>
        <v>0</v>
      </c>
      <c r="H117" s="53">
        <f>H118</f>
        <v>0</v>
      </c>
      <c r="I117" s="53">
        <f>I118</f>
        <v>0</v>
      </c>
    </row>
    <row r="118" spans="1:9" s="38" customFormat="1" ht="15.75" customHeight="1" hidden="1">
      <c r="A118" s="79" t="s">
        <v>81</v>
      </c>
      <c r="B118" s="73">
        <v>946</v>
      </c>
      <c r="C118" s="36" t="s">
        <v>69</v>
      </c>
      <c r="D118" s="36" t="s">
        <v>9</v>
      </c>
      <c r="E118" s="36"/>
      <c r="F118" s="65"/>
      <c r="G118" s="111">
        <f aca="true" t="shared" si="11" ref="G118:I119">G119</f>
        <v>0</v>
      </c>
      <c r="H118" s="54">
        <f t="shared" si="11"/>
        <v>0</v>
      </c>
      <c r="I118" s="54">
        <f t="shared" si="11"/>
        <v>0</v>
      </c>
    </row>
    <row r="119" spans="1:9" ht="27.75" customHeight="1" hidden="1">
      <c r="A119" s="73" t="s">
        <v>173</v>
      </c>
      <c r="B119" s="73">
        <v>946</v>
      </c>
      <c r="C119" s="36" t="s">
        <v>69</v>
      </c>
      <c r="D119" s="36" t="s">
        <v>9</v>
      </c>
      <c r="E119" s="36" t="s">
        <v>164</v>
      </c>
      <c r="F119" s="65"/>
      <c r="G119" s="111">
        <f>G120+G122</f>
        <v>0</v>
      </c>
      <c r="H119" s="54">
        <f t="shared" si="11"/>
        <v>0</v>
      </c>
      <c r="I119" s="54">
        <f t="shared" si="11"/>
        <v>0</v>
      </c>
    </row>
    <row r="120" spans="1:9" ht="27.75" customHeight="1" hidden="1">
      <c r="A120" s="72" t="s">
        <v>189</v>
      </c>
      <c r="B120" s="73">
        <v>946</v>
      </c>
      <c r="C120" s="36" t="s">
        <v>69</v>
      </c>
      <c r="D120" s="36" t="s">
        <v>9</v>
      </c>
      <c r="E120" s="36" t="s">
        <v>186</v>
      </c>
      <c r="F120" s="65"/>
      <c r="G120" s="111">
        <f>G121</f>
        <v>0</v>
      </c>
      <c r="H120" s="54">
        <f>H121</f>
        <v>0</v>
      </c>
      <c r="I120" s="54">
        <f>I121</f>
        <v>0</v>
      </c>
    </row>
    <row r="121" spans="1:9" ht="26.25" customHeight="1" hidden="1">
      <c r="A121" s="73" t="s">
        <v>106</v>
      </c>
      <c r="B121" s="73">
        <v>946</v>
      </c>
      <c r="C121" s="36" t="s">
        <v>69</v>
      </c>
      <c r="D121" s="36" t="s">
        <v>9</v>
      </c>
      <c r="E121" s="17" t="s">
        <v>186</v>
      </c>
      <c r="F121" s="64">
        <v>200</v>
      </c>
      <c r="G121" s="111">
        <v>0</v>
      </c>
      <c r="H121" s="54">
        <v>0</v>
      </c>
      <c r="I121" s="54">
        <v>0</v>
      </c>
    </row>
    <row r="122" spans="1:9" ht="42" customHeight="1" hidden="1">
      <c r="A122" s="72" t="s">
        <v>205</v>
      </c>
      <c r="B122" s="73">
        <v>946</v>
      </c>
      <c r="C122" s="17" t="s">
        <v>69</v>
      </c>
      <c r="D122" s="17" t="s">
        <v>9</v>
      </c>
      <c r="E122" s="17" t="s">
        <v>206</v>
      </c>
      <c r="F122" s="64"/>
      <c r="G122" s="111">
        <f>G123</f>
        <v>0</v>
      </c>
      <c r="H122" s="54"/>
      <c r="I122" s="54"/>
    </row>
    <row r="123" spans="1:9" ht="26.25" customHeight="1" hidden="1">
      <c r="A123" s="48" t="s">
        <v>106</v>
      </c>
      <c r="B123" s="73">
        <v>946</v>
      </c>
      <c r="C123" s="17" t="s">
        <v>69</v>
      </c>
      <c r="D123" s="17" t="s">
        <v>9</v>
      </c>
      <c r="E123" s="17" t="s">
        <v>206</v>
      </c>
      <c r="F123" s="64">
        <v>200</v>
      </c>
      <c r="G123" s="111">
        <v>0</v>
      </c>
      <c r="H123" s="54"/>
      <c r="I123" s="54"/>
    </row>
    <row r="124" spans="1:9" ht="1.5" customHeight="1">
      <c r="A124" s="73"/>
      <c r="B124" s="73">
        <v>946</v>
      </c>
      <c r="C124" s="36"/>
      <c r="D124" s="36"/>
      <c r="E124" s="36"/>
      <c r="F124" s="64"/>
      <c r="G124" s="111"/>
      <c r="H124" s="54"/>
      <c r="I124" s="54"/>
    </row>
    <row r="125" spans="1:9" ht="15" customHeight="1">
      <c r="A125" s="76" t="s">
        <v>82</v>
      </c>
      <c r="B125" s="73">
        <v>946</v>
      </c>
      <c r="C125" s="24" t="s">
        <v>46</v>
      </c>
      <c r="D125" s="24"/>
      <c r="E125" s="24"/>
      <c r="F125" s="18"/>
      <c r="G125" s="107">
        <f aca="true" t="shared" si="12" ref="G125:I128">G126</f>
        <v>66</v>
      </c>
      <c r="H125" s="53">
        <f t="shared" si="12"/>
        <v>54.1</v>
      </c>
      <c r="I125" s="53">
        <f t="shared" si="12"/>
        <v>17</v>
      </c>
    </row>
    <row r="126" spans="1:9" ht="18" customHeight="1">
      <c r="A126" s="73" t="s">
        <v>83</v>
      </c>
      <c r="B126" s="73">
        <v>946</v>
      </c>
      <c r="C126" s="36" t="s">
        <v>46</v>
      </c>
      <c r="D126" s="36" t="s">
        <v>43</v>
      </c>
      <c r="E126" s="36"/>
      <c r="F126" s="55"/>
      <c r="G126" s="111">
        <f>G127</f>
        <v>66</v>
      </c>
      <c r="H126" s="54">
        <f>H128</f>
        <v>54.1</v>
      </c>
      <c r="I126" s="54">
        <f>I128</f>
        <v>17</v>
      </c>
    </row>
    <row r="127" spans="1:9" ht="30.75" customHeight="1">
      <c r="A127" s="73" t="s">
        <v>152</v>
      </c>
      <c r="B127" s="73">
        <v>946</v>
      </c>
      <c r="C127" s="36" t="s">
        <v>46</v>
      </c>
      <c r="D127" s="36" t="s">
        <v>43</v>
      </c>
      <c r="E127" s="36" t="s">
        <v>153</v>
      </c>
      <c r="F127" s="55"/>
      <c r="G127" s="111">
        <f>G128</f>
        <v>66</v>
      </c>
      <c r="H127" s="54">
        <f>H128</f>
        <v>54.1</v>
      </c>
      <c r="I127" s="54">
        <f>I128</f>
        <v>17</v>
      </c>
    </row>
    <row r="128" spans="1:9" ht="42" customHeight="1">
      <c r="A128" s="72" t="s">
        <v>185</v>
      </c>
      <c r="B128" s="73">
        <v>946</v>
      </c>
      <c r="C128" s="36" t="s">
        <v>46</v>
      </c>
      <c r="D128" s="36" t="s">
        <v>43</v>
      </c>
      <c r="E128" s="36" t="s">
        <v>155</v>
      </c>
      <c r="F128" s="55"/>
      <c r="G128" s="111">
        <f t="shared" si="12"/>
        <v>66</v>
      </c>
      <c r="H128" s="54">
        <f t="shared" si="12"/>
        <v>54.1</v>
      </c>
      <c r="I128" s="54">
        <f t="shared" si="12"/>
        <v>17</v>
      </c>
    </row>
    <row r="129" spans="1:9" ht="24" customHeight="1">
      <c r="A129" s="73" t="s">
        <v>106</v>
      </c>
      <c r="B129" s="73">
        <v>946</v>
      </c>
      <c r="C129" s="36" t="s">
        <v>46</v>
      </c>
      <c r="D129" s="36" t="s">
        <v>43</v>
      </c>
      <c r="E129" s="36" t="s">
        <v>155</v>
      </c>
      <c r="F129" s="55">
        <v>200</v>
      </c>
      <c r="G129" s="111">
        <v>66</v>
      </c>
      <c r="H129" s="54">
        <v>54.1</v>
      </c>
      <c r="I129" s="54">
        <v>17</v>
      </c>
    </row>
    <row r="130" spans="1:9" ht="30.75" customHeight="1">
      <c r="A130" s="124" t="s">
        <v>214</v>
      </c>
      <c r="B130" s="73">
        <v>946</v>
      </c>
      <c r="C130" s="126" t="s">
        <v>217</v>
      </c>
      <c r="D130" s="106"/>
      <c r="E130" s="106"/>
      <c r="F130" s="127"/>
      <c r="G130" s="107">
        <f>G131</f>
        <v>32.62</v>
      </c>
      <c r="H130" s="54"/>
      <c r="I130" s="54"/>
    </row>
    <row r="131" spans="1:9" ht="21" customHeight="1">
      <c r="A131" s="125" t="s">
        <v>216</v>
      </c>
      <c r="B131" s="73">
        <v>946</v>
      </c>
      <c r="C131" s="106" t="s">
        <v>217</v>
      </c>
      <c r="D131" s="106" t="s">
        <v>10</v>
      </c>
      <c r="E131" s="106"/>
      <c r="F131" s="127"/>
      <c r="G131" s="111">
        <f>G132</f>
        <v>32.62</v>
      </c>
      <c r="H131" s="54"/>
      <c r="I131" s="54"/>
    </row>
    <row r="132" spans="1:9" ht="29.25" customHeight="1">
      <c r="A132" s="52" t="s">
        <v>156</v>
      </c>
      <c r="B132" s="73">
        <v>946</v>
      </c>
      <c r="C132" s="106" t="s">
        <v>217</v>
      </c>
      <c r="D132" s="106" t="s">
        <v>10</v>
      </c>
      <c r="E132" s="128" t="s">
        <v>157</v>
      </c>
      <c r="F132" s="127"/>
      <c r="G132" s="111">
        <f>G133</f>
        <v>32.62</v>
      </c>
      <c r="H132" s="54"/>
      <c r="I132" s="54"/>
    </row>
    <row r="133" spans="1:9" ht="16.5" customHeight="1">
      <c r="A133" s="72" t="s">
        <v>182</v>
      </c>
      <c r="B133" s="73">
        <v>946</v>
      </c>
      <c r="C133" s="106" t="s">
        <v>217</v>
      </c>
      <c r="D133" s="106" t="s">
        <v>10</v>
      </c>
      <c r="E133" s="128" t="s">
        <v>172</v>
      </c>
      <c r="F133" s="127"/>
      <c r="G133" s="111">
        <f>G134</f>
        <v>32.62</v>
      </c>
      <c r="H133" s="54"/>
      <c r="I133" s="54"/>
    </row>
    <row r="134" spans="1:9" ht="19.5" customHeight="1">
      <c r="A134" s="125" t="s">
        <v>109</v>
      </c>
      <c r="B134" s="73">
        <v>946</v>
      </c>
      <c r="C134" s="106" t="s">
        <v>217</v>
      </c>
      <c r="D134" s="106" t="s">
        <v>10</v>
      </c>
      <c r="E134" s="128" t="s">
        <v>172</v>
      </c>
      <c r="F134" s="127">
        <v>500</v>
      </c>
      <c r="G134" s="111">
        <v>32.62</v>
      </c>
      <c r="H134" s="54"/>
      <c r="I134" s="54"/>
    </row>
    <row r="135" spans="1:9" ht="19.5" customHeight="1">
      <c r="A135" s="50" t="s">
        <v>1</v>
      </c>
      <c r="B135" s="56">
        <v>946</v>
      </c>
      <c r="C135" s="18"/>
      <c r="D135" s="18"/>
      <c r="E135" s="18"/>
      <c r="F135" s="36"/>
      <c r="G135" s="107">
        <f>G14+G47+G73+G102+G108+G117+G125+G53+G58+G130</f>
        <v>10417.160000000002</v>
      </c>
      <c r="H135" s="53">
        <f>H14+H47+H73+H102+H108+H117+H125+H53+H58</f>
        <v>5352.5</v>
      </c>
      <c r="I135" s="53">
        <f>I14+I47+I73+I102+I108+I117+I125+I53+I58</f>
        <v>5509.2</v>
      </c>
    </row>
    <row r="136" spans="1:7" ht="12.75">
      <c r="A136" s="20" t="s">
        <v>13</v>
      </c>
      <c r="B136" s="20"/>
      <c r="C136" s="20"/>
      <c r="D136" s="20"/>
      <c r="E136" s="20"/>
      <c r="F136" s="20"/>
      <c r="G136" s="22"/>
    </row>
    <row r="138" spans="1:5" ht="12.75">
      <c r="A138" s="137"/>
      <c r="B138" s="137"/>
      <c r="C138" s="137"/>
      <c r="D138" s="137"/>
      <c r="E138" s="137"/>
    </row>
    <row r="140" spans="1:7" ht="12.75">
      <c r="A140" s="137"/>
      <c r="B140" s="137"/>
      <c r="C140" s="137"/>
      <c r="D140" s="137"/>
      <c r="E140" s="137"/>
      <c r="F140" s="137"/>
      <c r="G140" s="137"/>
    </row>
    <row r="141" spans="1:7" ht="12.75">
      <c r="A141" s="137"/>
      <c r="B141" s="137"/>
      <c r="C141" s="137"/>
      <c r="D141" s="137"/>
      <c r="E141" s="137"/>
      <c r="F141" s="137"/>
      <c r="G141" s="137"/>
    </row>
  </sheetData>
  <sheetProtection/>
  <mergeCells count="19">
    <mergeCell ref="G10:G12"/>
    <mergeCell ref="H10:H12"/>
    <mergeCell ref="I10:I12"/>
    <mergeCell ref="A1:I1"/>
    <mergeCell ref="A2:I2"/>
    <mergeCell ref="A3:I3"/>
    <mergeCell ref="A5:I5"/>
    <mergeCell ref="A6:I6"/>
    <mergeCell ref="A7:I7"/>
    <mergeCell ref="A138:E138"/>
    <mergeCell ref="A140:G140"/>
    <mergeCell ref="A141:G141"/>
    <mergeCell ref="B10:B12"/>
    <mergeCell ref="A8:I8"/>
    <mergeCell ref="A10:A12"/>
    <mergeCell ref="C10:C12"/>
    <mergeCell ref="D10:D12"/>
    <mergeCell ref="E10:E12"/>
    <mergeCell ref="F10:F12"/>
  </mergeCells>
  <printOptions/>
  <pageMargins left="0.3937007874015748" right="0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K44"/>
  <sheetViews>
    <sheetView zoomScalePageLayoutView="0" workbookViewId="0" topLeftCell="A1">
      <selection activeCell="L14" sqref="L14"/>
    </sheetView>
  </sheetViews>
  <sheetFormatPr defaultColWidth="9.00390625" defaultRowHeight="12.75"/>
  <cols>
    <col min="1" max="1" width="1.12109375" style="0" customWidth="1"/>
    <col min="2" max="2" width="4.125" style="0" customWidth="1"/>
    <col min="3" max="3" width="54.75390625" style="0" customWidth="1"/>
    <col min="4" max="4" width="14.25390625" style="0" customWidth="1"/>
    <col min="5" max="5" width="9.125" style="0" hidden="1" customWidth="1"/>
    <col min="6" max="6" width="3.125" style="0" hidden="1" customWidth="1"/>
    <col min="7" max="7" width="7.375" style="0" hidden="1" customWidth="1"/>
    <col min="8" max="8" width="5.25390625" style="0" hidden="1" customWidth="1"/>
    <col min="9" max="9" width="9.875" style="0" customWidth="1"/>
    <col min="10" max="10" width="8.625" style="0" customWidth="1"/>
    <col min="11" max="11" width="9.25390625" style="0" customWidth="1"/>
  </cols>
  <sheetData>
    <row r="1" ht="4.5" customHeight="1"/>
    <row r="2" spans="1:11" ht="12.75">
      <c r="A2" s="153" t="s">
        <v>79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12.75">
      <c r="A3" s="153" t="s">
        <v>77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1" ht="12.75">
      <c r="A4" s="153" t="s">
        <v>235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ht="6" customHeight="1"/>
    <row r="6" ht="6" customHeight="1"/>
    <row r="7" spans="3:9" ht="0.75" customHeight="1">
      <c r="C7" s="35"/>
      <c r="D7" s="35"/>
      <c r="E7" s="35"/>
      <c r="F7" s="35"/>
      <c r="G7" s="35"/>
      <c r="H7" s="35"/>
      <c r="I7" s="35"/>
    </row>
    <row r="8" spans="1:11" ht="12.75">
      <c r="A8" s="185" t="s">
        <v>227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</row>
    <row r="9" spans="1:11" ht="12.75">
      <c r="A9" s="185" t="s">
        <v>228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</row>
    <row r="10" spans="3:9" ht="12.75">
      <c r="C10" s="35"/>
      <c r="D10" s="35"/>
      <c r="E10" s="35"/>
      <c r="F10" s="35"/>
      <c r="G10" s="35"/>
      <c r="H10" s="35"/>
      <c r="I10" s="35"/>
    </row>
    <row r="11" spans="9:11" ht="12.75">
      <c r="I11" s="183" t="s">
        <v>26</v>
      </c>
      <c r="J11" s="183"/>
      <c r="K11" s="183"/>
    </row>
    <row r="12" spans="2:11" ht="12.75">
      <c r="B12" s="177" t="s">
        <v>167</v>
      </c>
      <c r="C12" s="86"/>
      <c r="D12" s="86" t="s">
        <v>187</v>
      </c>
      <c r="E12" s="186"/>
      <c r="F12" s="187"/>
      <c r="G12" s="187"/>
      <c r="H12" s="188"/>
      <c r="I12" s="195" t="s">
        <v>95</v>
      </c>
      <c r="J12" s="196"/>
      <c r="K12" s="197"/>
    </row>
    <row r="13" spans="2:11" ht="12.75">
      <c r="B13" s="177"/>
      <c r="C13" s="87" t="s">
        <v>96</v>
      </c>
      <c r="D13" s="87" t="s">
        <v>188</v>
      </c>
      <c r="E13" s="189"/>
      <c r="F13" s="190"/>
      <c r="G13" s="190"/>
      <c r="H13" s="191"/>
      <c r="I13" s="86">
        <v>2023</v>
      </c>
      <c r="J13" s="86">
        <v>2024</v>
      </c>
      <c r="K13" s="86">
        <v>2025</v>
      </c>
    </row>
    <row r="14" spans="2:11" ht="12.75">
      <c r="B14" s="177"/>
      <c r="C14" s="88"/>
      <c r="D14" s="88"/>
      <c r="E14" s="192"/>
      <c r="F14" s="193"/>
      <c r="G14" s="193"/>
      <c r="H14" s="194"/>
      <c r="I14" s="87" t="s">
        <v>41</v>
      </c>
      <c r="J14" s="89" t="s">
        <v>41</v>
      </c>
      <c r="K14" s="89" t="s">
        <v>41</v>
      </c>
    </row>
    <row r="15" spans="2:11" ht="12.75">
      <c r="B15" s="90"/>
      <c r="C15" s="86">
        <v>1</v>
      </c>
      <c r="D15" s="86">
        <v>2</v>
      </c>
      <c r="E15" s="186">
        <v>3</v>
      </c>
      <c r="F15" s="187"/>
      <c r="G15" s="187"/>
      <c r="H15" s="188"/>
      <c r="I15" s="86">
        <v>4</v>
      </c>
      <c r="J15" s="86">
        <v>5</v>
      </c>
      <c r="K15" s="86">
        <v>6</v>
      </c>
    </row>
    <row r="16" spans="2:11" ht="16.5" customHeight="1">
      <c r="B16" s="90"/>
      <c r="C16" s="123" t="s">
        <v>116</v>
      </c>
      <c r="D16" s="123"/>
      <c r="E16" s="176"/>
      <c r="F16" s="176"/>
      <c r="G16" s="176"/>
      <c r="H16" s="176"/>
      <c r="I16" s="132">
        <f>I20+I23+I26+I29+I35+I32+I42+I43+I44</f>
        <v>6447.04</v>
      </c>
      <c r="J16" s="132">
        <f>J20+J23+J26+J29+J35+J32+J42+J43+J44</f>
        <v>4013.23</v>
      </c>
      <c r="K16" s="132">
        <f>K20+K23+K26+K29+K35+K32+K42+K43+K44</f>
        <v>4071.33</v>
      </c>
    </row>
    <row r="17" spans="2:11" ht="48" customHeight="1" hidden="1">
      <c r="B17" s="91">
        <v>1</v>
      </c>
      <c r="C17" s="92" t="s">
        <v>168</v>
      </c>
      <c r="D17" s="93" t="s">
        <v>169</v>
      </c>
      <c r="E17" s="178"/>
      <c r="F17" s="179"/>
      <c r="G17" s="179"/>
      <c r="H17" s="180"/>
      <c r="I17" s="132"/>
      <c r="J17" s="132"/>
      <c r="K17" s="132"/>
    </row>
    <row r="18" spans="2:11" ht="31.5" customHeight="1" hidden="1">
      <c r="B18" s="91"/>
      <c r="C18" s="94" t="s">
        <v>197</v>
      </c>
      <c r="D18" s="93" t="s">
        <v>171</v>
      </c>
      <c r="E18" s="178"/>
      <c r="F18" s="179"/>
      <c r="G18" s="179"/>
      <c r="H18" s="180"/>
      <c r="I18" s="132"/>
      <c r="J18" s="132"/>
      <c r="K18" s="132"/>
    </row>
    <row r="19" spans="2:11" ht="30.75" customHeight="1" hidden="1">
      <c r="B19" s="91"/>
      <c r="C19" s="94" t="s">
        <v>196</v>
      </c>
      <c r="D19" s="93" t="s">
        <v>170</v>
      </c>
      <c r="E19" s="178"/>
      <c r="F19" s="179"/>
      <c r="G19" s="179"/>
      <c r="H19" s="180"/>
      <c r="I19" s="132"/>
      <c r="J19" s="132"/>
      <c r="K19" s="132"/>
    </row>
    <row r="20" spans="2:11" ht="45.75" customHeight="1">
      <c r="B20" s="91">
        <v>1</v>
      </c>
      <c r="C20" s="95" t="s">
        <v>143</v>
      </c>
      <c r="D20" s="93" t="s">
        <v>144</v>
      </c>
      <c r="E20" s="184"/>
      <c r="F20" s="184"/>
      <c r="G20" s="184"/>
      <c r="H20" s="184"/>
      <c r="I20" s="133">
        <f>I21+I22</f>
        <v>1128.7</v>
      </c>
      <c r="J20" s="133">
        <f>J21+J22</f>
        <v>1005.6999999999999</v>
      </c>
      <c r="K20" s="133">
        <f>K21+K22</f>
        <v>1077.3</v>
      </c>
    </row>
    <row r="21" spans="2:11" ht="41.25" customHeight="1">
      <c r="B21" s="91"/>
      <c r="C21" s="96" t="s">
        <v>180</v>
      </c>
      <c r="D21" s="93" t="s">
        <v>145</v>
      </c>
      <c r="E21" s="182" t="s">
        <v>117</v>
      </c>
      <c r="F21" s="182"/>
      <c r="G21" s="182"/>
      <c r="H21" s="182"/>
      <c r="I21" s="133">
        <v>880.7</v>
      </c>
      <c r="J21" s="133">
        <v>756.8</v>
      </c>
      <c r="K21" s="133">
        <v>829.4</v>
      </c>
    </row>
    <row r="22" spans="2:11" ht="37.5" customHeight="1">
      <c r="B22" s="91"/>
      <c r="C22" s="96" t="s">
        <v>203</v>
      </c>
      <c r="D22" s="93" t="s">
        <v>204</v>
      </c>
      <c r="E22" s="97"/>
      <c r="F22" s="97"/>
      <c r="G22" s="97"/>
      <c r="H22" s="97"/>
      <c r="I22" s="133">
        <v>248</v>
      </c>
      <c r="J22" s="133">
        <v>248.9</v>
      </c>
      <c r="K22" s="133">
        <v>247.9</v>
      </c>
    </row>
    <row r="23" spans="2:11" ht="34.5" customHeight="1">
      <c r="B23" s="91">
        <v>2</v>
      </c>
      <c r="C23" s="97" t="s">
        <v>147</v>
      </c>
      <c r="D23" s="98" t="s">
        <v>146</v>
      </c>
      <c r="E23" s="184"/>
      <c r="F23" s="184"/>
      <c r="G23" s="184"/>
      <c r="H23" s="184"/>
      <c r="I23" s="134">
        <f>I24+I25</f>
        <v>1508</v>
      </c>
      <c r="J23" s="134">
        <f>J24+J25</f>
        <v>0</v>
      </c>
      <c r="K23" s="134">
        <f>K24+K25</f>
        <v>0</v>
      </c>
    </row>
    <row r="24" spans="2:11" ht="44.25" customHeight="1">
      <c r="B24" s="91"/>
      <c r="C24" s="96" t="s">
        <v>184</v>
      </c>
      <c r="D24" s="93" t="s">
        <v>148</v>
      </c>
      <c r="E24" s="182" t="s">
        <v>149</v>
      </c>
      <c r="F24" s="182"/>
      <c r="G24" s="182"/>
      <c r="H24" s="182"/>
      <c r="I24" s="135">
        <v>243.4</v>
      </c>
      <c r="J24" s="133">
        <v>0</v>
      </c>
      <c r="K24" s="133">
        <v>0</v>
      </c>
    </row>
    <row r="25" spans="2:11" ht="53.25" customHeight="1">
      <c r="B25" s="91"/>
      <c r="C25" s="96" t="s">
        <v>198</v>
      </c>
      <c r="D25" s="93" t="s">
        <v>150</v>
      </c>
      <c r="E25" s="182" t="s">
        <v>151</v>
      </c>
      <c r="F25" s="182"/>
      <c r="G25" s="182"/>
      <c r="H25" s="182"/>
      <c r="I25" s="135">
        <v>1264.6</v>
      </c>
      <c r="J25" s="133">
        <v>0</v>
      </c>
      <c r="K25" s="133">
        <v>0</v>
      </c>
    </row>
    <row r="26" spans="2:11" ht="33.75" customHeight="1">
      <c r="B26" s="91">
        <v>3</v>
      </c>
      <c r="C26" s="95" t="s">
        <v>178</v>
      </c>
      <c r="D26" s="93" t="s">
        <v>153</v>
      </c>
      <c r="E26" s="181"/>
      <c r="F26" s="181"/>
      <c r="G26" s="181"/>
      <c r="H26" s="181"/>
      <c r="I26" s="135">
        <f>I27+I28</f>
        <v>66</v>
      </c>
      <c r="J26" s="135">
        <f>J27+J28</f>
        <v>0</v>
      </c>
      <c r="K26" s="135">
        <f>K27+K28</f>
        <v>0</v>
      </c>
    </row>
    <row r="27" spans="2:11" ht="58.5" customHeight="1" hidden="1">
      <c r="B27" s="91"/>
      <c r="C27" s="96" t="s">
        <v>195</v>
      </c>
      <c r="D27" s="93" t="s">
        <v>154</v>
      </c>
      <c r="E27" s="181"/>
      <c r="F27" s="181"/>
      <c r="G27" s="181"/>
      <c r="H27" s="181"/>
      <c r="I27" s="135">
        <v>0</v>
      </c>
      <c r="J27" s="133">
        <v>0</v>
      </c>
      <c r="K27" s="133">
        <v>0</v>
      </c>
    </row>
    <row r="28" spans="2:11" ht="58.5" customHeight="1">
      <c r="B28" s="91"/>
      <c r="C28" s="96" t="s">
        <v>185</v>
      </c>
      <c r="D28" s="93" t="s">
        <v>155</v>
      </c>
      <c r="E28" s="181"/>
      <c r="F28" s="181"/>
      <c r="G28" s="181"/>
      <c r="H28" s="181"/>
      <c r="I28" s="135">
        <v>66</v>
      </c>
      <c r="J28" s="133">
        <v>0</v>
      </c>
      <c r="K28" s="133">
        <v>0</v>
      </c>
    </row>
    <row r="29" spans="2:11" ht="33" customHeight="1">
      <c r="B29" s="91">
        <v>4</v>
      </c>
      <c r="C29" s="97" t="s">
        <v>175</v>
      </c>
      <c r="D29" s="93" t="s">
        <v>157</v>
      </c>
      <c r="E29" s="182" t="s">
        <v>139</v>
      </c>
      <c r="F29" s="182"/>
      <c r="G29" s="182"/>
      <c r="H29" s="182"/>
      <c r="I29" s="133">
        <f>I30+I31</f>
        <v>688.85</v>
      </c>
      <c r="J29" s="133">
        <f>J30+J31</f>
        <v>388.84000000000003</v>
      </c>
      <c r="K29" s="133">
        <f>K30+K31</f>
        <v>388.84000000000003</v>
      </c>
    </row>
    <row r="30" spans="2:11" ht="52.5" customHeight="1" hidden="1">
      <c r="B30" s="91"/>
      <c r="C30" s="96" t="s">
        <v>181</v>
      </c>
      <c r="D30" s="91">
        <v>1710000000</v>
      </c>
      <c r="E30" s="182" t="s">
        <v>179</v>
      </c>
      <c r="F30" s="182"/>
      <c r="G30" s="182"/>
      <c r="H30" s="182"/>
      <c r="I30" s="133">
        <v>0</v>
      </c>
      <c r="J30" s="133">
        <v>0</v>
      </c>
      <c r="K30" s="133">
        <v>0</v>
      </c>
    </row>
    <row r="31" spans="2:11" ht="24" customHeight="1">
      <c r="B31" s="91"/>
      <c r="C31" s="96" t="s">
        <v>182</v>
      </c>
      <c r="D31" s="91">
        <v>1710000000</v>
      </c>
      <c r="E31" s="176"/>
      <c r="F31" s="176"/>
      <c r="G31" s="176"/>
      <c r="H31" s="176"/>
      <c r="I31" s="133">
        <f>656.23+32.62</f>
        <v>688.85</v>
      </c>
      <c r="J31" s="133">
        <f>356.22+32.62</f>
        <v>388.84000000000003</v>
      </c>
      <c r="K31" s="133">
        <f>356.22+32.62</f>
        <v>388.84000000000003</v>
      </c>
    </row>
    <row r="32" spans="2:11" ht="31.5" customHeight="1" hidden="1">
      <c r="B32" s="91">
        <v>5</v>
      </c>
      <c r="C32" s="95" t="s">
        <v>176</v>
      </c>
      <c r="D32" s="93" t="s">
        <v>159</v>
      </c>
      <c r="E32" s="176"/>
      <c r="F32" s="176"/>
      <c r="G32" s="176"/>
      <c r="H32" s="176"/>
      <c r="I32" s="133">
        <f>I33</f>
        <v>0</v>
      </c>
      <c r="J32" s="133">
        <f>J33</f>
        <v>0</v>
      </c>
      <c r="K32" s="133">
        <f>K33</f>
        <v>0</v>
      </c>
    </row>
    <row r="33" spans="2:11" ht="31.5" customHeight="1" hidden="1">
      <c r="B33" s="91"/>
      <c r="C33" s="94" t="s">
        <v>193</v>
      </c>
      <c r="D33" s="93" t="s">
        <v>160</v>
      </c>
      <c r="E33" s="176"/>
      <c r="F33" s="176"/>
      <c r="G33" s="176"/>
      <c r="H33" s="176"/>
      <c r="I33" s="133">
        <v>0</v>
      </c>
      <c r="J33" s="133">
        <v>0</v>
      </c>
      <c r="K33" s="133">
        <v>0</v>
      </c>
    </row>
    <row r="34" spans="2:11" ht="44.25" customHeight="1" hidden="1">
      <c r="B34" s="91"/>
      <c r="C34" s="94" t="s">
        <v>194</v>
      </c>
      <c r="D34" s="93" t="s">
        <v>161</v>
      </c>
      <c r="E34" s="176"/>
      <c r="F34" s="176"/>
      <c r="G34" s="176"/>
      <c r="H34" s="176"/>
      <c r="I34" s="133"/>
      <c r="J34" s="133"/>
      <c r="K34" s="133"/>
    </row>
    <row r="35" spans="2:11" ht="31.5" customHeight="1" hidden="1">
      <c r="B35" s="91">
        <v>6</v>
      </c>
      <c r="C35" s="97" t="s">
        <v>173</v>
      </c>
      <c r="D35" s="93" t="s">
        <v>164</v>
      </c>
      <c r="E35" s="176"/>
      <c r="F35" s="176"/>
      <c r="G35" s="176"/>
      <c r="H35" s="176"/>
      <c r="I35" s="133">
        <f>I36+I41</f>
        <v>0</v>
      </c>
      <c r="J35" s="133">
        <f>J36+J41</f>
        <v>0</v>
      </c>
      <c r="K35" s="133">
        <f>K36+K41</f>
        <v>0</v>
      </c>
    </row>
    <row r="36" spans="2:11" ht="36.75" customHeight="1" hidden="1">
      <c r="B36" s="91"/>
      <c r="C36" s="99" t="s">
        <v>189</v>
      </c>
      <c r="D36" s="93" t="s">
        <v>186</v>
      </c>
      <c r="E36" s="176"/>
      <c r="F36" s="176"/>
      <c r="G36" s="176"/>
      <c r="H36" s="176"/>
      <c r="I36" s="133">
        <v>0</v>
      </c>
      <c r="J36" s="133">
        <v>0</v>
      </c>
      <c r="K36" s="133">
        <v>0</v>
      </c>
    </row>
    <row r="37" spans="2:11" ht="39.75" customHeight="1" hidden="1">
      <c r="B37" s="91">
        <v>8</v>
      </c>
      <c r="C37" s="97" t="s">
        <v>177</v>
      </c>
      <c r="D37" s="93" t="s">
        <v>165</v>
      </c>
      <c r="E37" s="176"/>
      <c r="F37" s="176"/>
      <c r="G37" s="176"/>
      <c r="H37" s="176"/>
      <c r="I37" s="133"/>
      <c r="J37" s="133"/>
      <c r="K37" s="133"/>
    </row>
    <row r="38" spans="2:11" ht="28.5" customHeight="1" hidden="1">
      <c r="B38" s="91">
        <v>9</v>
      </c>
      <c r="C38" s="97" t="s">
        <v>190</v>
      </c>
      <c r="D38" s="93" t="s">
        <v>166</v>
      </c>
      <c r="E38" s="176"/>
      <c r="F38" s="176"/>
      <c r="G38" s="176"/>
      <c r="H38" s="176"/>
      <c r="I38" s="133"/>
      <c r="J38" s="133"/>
      <c r="K38" s="133"/>
    </row>
    <row r="39" spans="2:11" ht="46.5" customHeight="1" hidden="1">
      <c r="B39" s="91">
        <v>10</v>
      </c>
      <c r="C39" s="92" t="s">
        <v>191</v>
      </c>
      <c r="D39" s="93" t="s">
        <v>162</v>
      </c>
      <c r="E39" s="176"/>
      <c r="F39" s="176"/>
      <c r="G39" s="176"/>
      <c r="H39" s="176"/>
      <c r="I39" s="133"/>
      <c r="J39" s="133"/>
      <c r="K39" s="133"/>
    </row>
    <row r="40" spans="2:11" ht="51" hidden="1">
      <c r="B40" s="91"/>
      <c r="C40" s="94" t="s">
        <v>192</v>
      </c>
      <c r="D40" s="93" t="s">
        <v>163</v>
      </c>
      <c r="E40" s="176"/>
      <c r="F40" s="176"/>
      <c r="G40" s="176"/>
      <c r="H40" s="176"/>
      <c r="I40" s="133"/>
      <c r="J40" s="133"/>
      <c r="K40" s="133"/>
    </row>
    <row r="41" spans="2:11" ht="39" customHeight="1" hidden="1">
      <c r="B41" s="91"/>
      <c r="C41" s="94" t="s">
        <v>205</v>
      </c>
      <c r="D41" s="93" t="s">
        <v>206</v>
      </c>
      <c r="E41" s="91"/>
      <c r="F41" s="91"/>
      <c r="G41" s="91"/>
      <c r="H41" s="91"/>
      <c r="I41" s="133">
        <v>0</v>
      </c>
      <c r="J41" s="133">
        <v>0</v>
      </c>
      <c r="K41" s="133">
        <v>0</v>
      </c>
    </row>
    <row r="42" spans="2:11" ht="46.5" customHeight="1">
      <c r="B42" s="100">
        <v>5</v>
      </c>
      <c r="C42" s="103" t="s">
        <v>200</v>
      </c>
      <c r="D42" s="101" t="s">
        <v>202</v>
      </c>
      <c r="E42" s="102"/>
      <c r="F42" s="102"/>
      <c r="G42" s="102"/>
      <c r="H42" s="102"/>
      <c r="I42" s="136">
        <f>373.3+100</f>
        <v>473.3</v>
      </c>
      <c r="J42" s="136">
        <v>0</v>
      </c>
      <c r="K42" s="136">
        <v>0</v>
      </c>
    </row>
    <row r="43" spans="2:11" ht="42.75" customHeight="1">
      <c r="B43" s="100">
        <v>6</v>
      </c>
      <c r="C43" s="103" t="s">
        <v>201</v>
      </c>
      <c r="D43" s="101" t="s">
        <v>134</v>
      </c>
      <c r="E43" s="102"/>
      <c r="F43" s="102"/>
      <c r="G43" s="102"/>
      <c r="H43" s="102"/>
      <c r="I43" s="136">
        <v>2582.19</v>
      </c>
      <c r="J43" s="136">
        <f>116+2502.69</f>
        <v>2618.69</v>
      </c>
      <c r="K43" s="136">
        <f>116+2489.19</f>
        <v>2605.19</v>
      </c>
    </row>
    <row r="44" spans="2:11" ht="45" customHeight="1" hidden="1">
      <c r="B44" s="100">
        <v>7</v>
      </c>
      <c r="C44" s="103" t="s">
        <v>207</v>
      </c>
      <c r="D44" s="101" t="s">
        <v>208</v>
      </c>
      <c r="E44" s="102"/>
      <c r="F44" s="102"/>
      <c r="G44" s="102"/>
      <c r="H44" s="102"/>
      <c r="I44" s="136">
        <v>0</v>
      </c>
      <c r="J44" s="136">
        <v>0</v>
      </c>
      <c r="K44" s="136">
        <v>0</v>
      </c>
    </row>
  </sheetData>
  <sheetProtection/>
  <mergeCells count="34">
    <mergeCell ref="E24:H24"/>
    <mergeCell ref="E23:H23"/>
    <mergeCell ref="E12:H14"/>
    <mergeCell ref="I12:K12"/>
    <mergeCell ref="E15:H15"/>
    <mergeCell ref="E25:H25"/>
    <mergeCell ref="A2:K2"/>
    <mergeCell ref="A3:K3"/>
    <mergeCell ref="A4:K4"/>
    <mergeCell ref="I11:K11"/>
    <mergeCell ref="E20:H20"/>
    <mergeCell ref="E21:H21"/>
    <mergeCell ref="E16:H16"/>
    <mergeCell ref="A8:K8"/>
    <mergeCell ref="A9:K9"/>
    <mergeCell ref="E39:H39"/>
    <mergeCell ref="E26:H26"/>
    <mergeCell ref="E27:H27"/>
    <mergeCell ref="E28:H28"/>
    <mergeCell ref="E30:H30"/>
    <mergeCell ref="E31:H31"/>
    <mergeCell ref="E32:H32"/>
    <mergeCell ref="E29:H29"/>
    <mergeCell ref="E36:H36"/>
    <mergeCell ref="E40:H40"/>
    <mergeCell ref="B12:B14"/>
    <mergeCell ref="E17:H17"/>
    <mergeCell ref="E18:H18"/>
    <mergeCell ref="E19:H19"/>
    <mergeCell ref="E33:H33"/>
    <mergeCell ref="E34:H34"/>
    <mergeCell ref="E35:H35"/>
    <mergeCell ref="E37:H37"/>
    <mergeCell ref="E38:H3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7"/>
  <sheetViews>
    <sheetView tabSelected="1" zoomScalePageLayoutView="0" workbookViewId="0" topLeftCell="A1">
      <selection activeCell="A7" sqref="A7:F7"/>
    </sheetView>
  </sheetViews>
  <sheetFormatPr defaultColWidth="9.00390625" defaultRowHeight="12.75"/>
  <cols>
    <col min="1" max="1" width="2.00390625" style="0" customWidth="1"/>
    <col min="2" max="2" width="48.25390625" style="0" customWidth="1"/>
    <col min="3" max="3" width="3.75390625" style="0" customWidth="1"/>
    <col min="4" max="4" width="6.75390625" style="0" customWidth="1"/>
    <col min="5" max="5" width="10.625" style="0" customWidth="1"/>
    <col min="6" max="6" width="10.00390625" style="0" customWidth="1"/>
    <col min="8" max="8" width="8.75390625" style="0" customWidth="1"/>
    <col min="10" max="10" width="8.875" style="0" customWidth="1"/>
    <col min="12" max="12" width="5.625" style="0" customWidth="1"/>
    <col min="13" max="13" width="10.125" style="0" customWidth="1"/>
    <col min="15" max="15" width="11.375" style="0" customWidth="1"/>
    <col min="17" max="17" width="4.75390625" style="0" customWidth="1"/>
  </cols>
  <sheetData>
    <row r="1" ht="22.5" customHeight="1">
      <c r="B1" t="s">
        <v>231</v>
      </c>
    </row>
    <row r="2" ht="4.5" customHeight="1" hidden="1"/>
    <row r="3" ht="12.75" hidden="1"/>
    <row r="4" ht="12.75" hidden="1"/>
    <row r="5" spans="1:6" ht="12.75">
      <c r="A5" s="153" t="s">
        <v>210</v>
      </c>
      <c r="B5" s="153"/>
      <c r="C5" s="153"/>
      <c r="D5" s="153"/>
      <c r="E5" s="153"/>
      <c r="F5" s="153"/>
    </row>
    <row r="6" spans="1:6" ht="12.75">
      <c r="A6" s="153" t="s">
        <v>76</v>
      </c>
      <c r="B6" s="153"/>
      <c r="C6" s="153"/>
      <c r="D6" s="153"/>
      <c r="E6" s="153"/>
      <c r="F6" s="153"/>
    </row>
    <row r="7" spans="1:6" ht="12.75">
      <c r="A7" s="153" t="s">
        <v>236</v>
      </c>
      <c r="B7" s="153"/>
      <c r="C7" s="153"/>
      <c r="D7" s="153"/>
      <c r="E7" s="153"/>
      <c r="F7" s="153"/>
    </row>
    <row r="8" ht="12.75" customHeight="1"/>
    <row r="9" ht="4.5" customHeight="1"/>
    <row r="10" ht="12.75" customHeight="1" hidden="1"/>
    <row r="11" spans="2:6" ht="12.75">
      <c r="B11" s="185" t="s">
        <v>137</v>
      </c>
      <c r="C11" s="185"/>
      <c r="D11" s="185"/>
      <c r="E11" s="185"/>
      <c r="F11" s="185"/>
    </row>
    <row r="12" spans="2:6" ht="12.75">
      <c r="B12" s="185" t="s">
        <v>222</v>
      </c>
      <c r="C12" s="185"/>
      <c r="D12" s="185"/>
      <c r="E12" s="185"/>
      <c r="F12" s="185"/>
    </row>
    <row r="13" spans="2:4" ht="12.75">
      <c r="B13" s="1"/>
      <c r="C13" s="1"/>
      <c r="D13" s="1"/>
    </row>
    <row r="14" spans="2:6" ht="48.75" customHeight="1">
      <c r="B14" s="206" t="s">
        <v>123</v>
      </c>
      <c r="C14" s="206"/>
      <c r="D14" s="206"/>
      <c r="E14" s="206"/>
      <c r="F14" s="206"/>
    </row>
    <row r="15" spans="2:4" ht="12.75">
      <c r="B15" s="51"/>
      <c r="C15" s="51"/>
      <c r="D15" s="51"/>
    </row>
    <row r="16" spans="1:6" ht="12.75" customHeight="1">
      <c r="A16" s="207" t="s">
        <v>223</v>
      </c>
      <c r="B16" s="207"/>
      <c r="C16" s="207"/>
      <c r="D16" s="207"/>
      <c r="E16" s="207"/>
      <c r="F16" s="207"/>
    </row>
    <row r="17" ht="12.75">
      <c r="C17" s="16"/>
    </row>
    <row r="18" spans="2:6" ht="12.75">
      <c r="B18" s="14"/>
      <c r="C18" s="200" t="s">
        <v>118</v>
      </c>
      <c r="D18" s="201"/>
      <c r="E18" s="201"/>
      <c r="F18" s="202"/>
    </row>
    <row r="19" spans="2:6" ht="12.75">
      <c r="B19" s="21" t="s">
        <v>119</v>
      </c>
      <c r="C19" s="203"/>
      <c r="D19" s="204"/>
      <c r="E19" s="204"/>
      <c r="F19" s="205"/>
    </row>
    <row r="20" spans="2:6" ht="12.75">
      <c r="B20" s="21"/>
      <c r="C20" s="157" t="s">
        <v>211</v>
      </c>
      <c r="D20" s="159"/>
      <c r="E20" s="3" t="s">
        <v>219</v>
      </c>
      <c r="F20" s="3" t="s">
        <v>224</v>
      </c>
    </row>
    <row r="21" spans="2:6" ht="12.75">
      <c r="B21" s="3">
        <v>1</v>
      </c>
      <c r="C21" s="157">
        <v>2</v>
      </c>
      <c r="D21" s="159"/>
      <c r="E21" s="3">
        <v>3</v>
      </c>
      <c r="F21" s="3">
        <v>4</v>
      </c>
    </row>
    <row r="22" spans="2:6" ht="12.75">
      <c r="B22" s="14"/>
      <c r="C22" s="14"/>
      <c r="D22" s="7"/>
      <c r="E22" s="12"/>
      <c r="F22" s="7"/>
    </row>
    <row r="23" spans="2:6" ht="12.75">
      <c r="B23" s="60" t="s">
        <v>120</v>
      </c>
      <c r="C23" s="198">
        <v>668.6</v>
      </c>
      <c r="D23" s="199"/>
      <c r="E23" s="10">
        <v>0</v>
      </c>
      <c r="F23" s="59">
        <v>0</v>
      </c>
    </row>
    <row r="24" spans="2:6" ht="12.75">
      <c r="B24" s="60" t="s">
        <v>121</v>
      </c>
      <c r="C24" s="21"/>
      <c r="D24" s="59"/>
      <c r="E24" s="10"/>
      <c r="F24" s="59"/>
    </row>
    <row r="25" spans="2:6" ht="12.75">
      <c r="B25" s="60"/>
      <c r="C25" s="21"/>
      <c r="D25" s="59"/>
      <c r="E25" s="10"/>
      <c r="F25" s="59"/>
    </row>
    <row r="26" spans="2:6" ht="12.75">
      <c r="B26" s="60"/>
      <c r="C26" s="21"/>
      <c r="D26" s="59"/>
      <c r="E26" s="10"/>
      <c r="F26" s="59"/>
    </row>
    <row r="27" spans="2:6" ht="12.75">
      <c r="B27" s="60"/>
      <c r="C27" s="21"/>
      <c r="D27" s="59"/>
      <c r="E27" s="10"/>
      <c r="F27" s="59"/>
    </row>
    <row r="28" spans="2:6" ht="12.75">
      <c r="B28" s="4" t="s">
        <v>122</v>
      </c>
      <c r="C28" s="157">
        <f>C23</f>
        <v>668.6</v>
      </c>
      <c r="D28" s="159"/>
      <c r="E28" s="3">
        <v>0</v>
      </c>
      <c r="F28" s="58">
        <v>0</v>
      </c>
    </row>
    <row r="36" ht="12.75">
      <c r="B36" t="s">
        <v>229</v>
      </c>
    </row>
    <row r="37" ht="12.75">
      <c r="F37" t="s">
        <v>230</v>
      </c>
    </row>
  </sheetData>
  <sheetProtection/>
  <mergeCells count="12">
    <mergeCell ref="B11:F11"/>
    <mergeCell ref="B12:F12"/>
    <mergeCell ref="A16:F16"/>
    <mergeCell ref="A5:F5"/>
    <mergeCell ref="A6:F6"/>
    <mergeCell ref="A7:F7"/>
    <mergeCell ref="C28:D28"/>
    <mergeCell ref="C23:D23"/>
    <mergeCell ref="C18:F19"/>
    <mergeCell ref="C21:D21"/>
    <mergeCell ref="B14:F14"/>
    <mergeCell ref="C20:D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Adm_Lemeshkino</cp:lastModifiedBy>
  <cp:lastPrinted>2023-05-18T06:18:21Z</cp:lastPrinted>
  <dcterms:created xsi:type="dcterms:W3CDTF">2003-01-27T11:57:13Z</dcterms:created>
  <dcterms:modified xsi:type="dcterms:W3CDTF">2023-05-22T12:30:58Z</dcterms:modified>
  <cp:category/>
  <cp:version/>
  <cp:contentType/>
  <cp:contentStatus/>
</cp:coreProperties>
</file>